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Q:\BBE2024\Kapitel_F\F_Gesamt\Webtabellen_final\"/>
    </mc:Choice>
  </mc:AlternateContent>
  <xr:revisionPtr revIDLastSave="0" documentId="13_ncr:1_{8C4734DA-0DE7-482E-8BA1-CE79FA562BFA}" xr6:coauthVersionLast="47" xr6:coauthVersionMax="47" xr10:uidLastSave="{00000000-0000-0000-0000-000000000000}"/>
  <bookViews>
    <workbookView xWindow="19090" yWindow="-9540" windowWidth="38620" windowHeight="21220" tabRatio="766" activeTab="2" xr2:uid="{00000000-000D-0000-FFFF-FFFF00000000}"/>
  </bookViews>
  <sheets>
    <sheet name="Inhalt" sheetId="33" r:id="rId1"/>
    <sheet name="Tab. F5-1web" sheetId="1" r:id="rId2"/>
    <sheet name="Tab. F5-2web" sheetId="4" r:id="rId3"/>
    <sheet name="Tab. F5-3web" sheetId="5" r:id="rId4"/>
    <sheet name="Tab. F5-4web" sheetId="7" r:id="rId5"/>
    <sheet name="Tab. F5-5web" sheetId="10" r:id="rId6"/>
    <sheet name="Tab. F5-6web" sheetId="3" r:id="rId7"/>
    <sheet name="Tab. F5-7web" sheetId="9" r:id="rId8"/>
    <sheet name="Tab. F5-8web" sheetId="3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H" localSheetId="0">#REF!</definedName>
    <definedName name="\H">#REF!</definedName>
    <definedName name="\L" localSheetId="0">#REF!</definedName>
    <definedName name="\L">#REF!</definedName>
    <definedName name="\M" localSheetId="0">#REF!</definedName>
    <definedName name="\M">#REF!</definedName>
    <definedName name="\Z" localSheetId="0">#REF!</definedName>
    <definedName name="\Z">#REF!</definedName>
    <definedName name="\zzzzzz" localSheetId="0">#REF!</definedName>
    <definedName name="\zzzzzz">#REF!</definedName>
    <definedName name="_?" localSheetId="0">#REF!</definedName>
    <definedName name="_?">#REF!</definedName>
    <definedName name="______________TAB1" localSheetId="0">#REF!</definedName>
    <definedName name="______________TAB1">#REF!</definedName>
    <definedName name="_______BW" localSheetId="0">#REF!</definedName>
    <definedName name="_______BW">#REF!</definedName>
    <definedName name="_______BY" localSheetId="0">#REF!</definedName>
    <definedName name="_______BY">#REF!</definedName>
    <definedName name="_______UNI" localSheetId="0">#REF!</definedName>
    <definedName name="_______UNI">#REF!</definedName>
    <definedName name="______BE_W" localSheetId="0">#REF!</definedName>
    <definedName name="______BE_W">#REF!</definedName>
    <definedName name="______GH" localSheetId="0">#REF!</definedName>
    <definedName name="______GH">#REF!</definedName>
    <definedName name="______PH" localSheetId="0">#REF!</definedName>
    <definedName name="______PH">#REF!</definedName>
    <definedName name="______THEOH" localSheetId="0">#REF!</definedName>
    <definedName name="______THEOH">#REF!</definedName>
    <definedName name="_____BE_O" localSheetId="0">#REF!</definedName>
    <definedName name="_____BE_O">#REF!</definedName>
    <definedName name="_____KH" localSheetId="0">#REF!</definedName>
    <definedName name="_____KH">#REF!</definedName>
    <definedName name="____6_7" localSheetId="0">#REF!</definedName>
    <definedName name="____6_7">#REF!</definedName>
    <definedName name="____BB" localSheetId="0">#REF!</definedName>
    <definedName name="____BB">#REF!</definedName>
    <definedName name="____BERLIN_OST" localSheetId="0">#REF!</definedName>
    <definedName name="____BERLIN_OST">#REF!</definedName>
    <definedName name="____BUND" localSheetId="0">[1]Info!#REF!</definedName>
    <definedName name="____BUND">[2]Info!#REF!</definedName>
    <definedName name="____DDR" localSheetId="0">[3]Info!#REF!</definedName>
    <definedName name="____DDR">[4]Info!#REF!</definedName>
    <definedName name="____FH" localSheetId="0">#REF!</definedName>
    <definedName name="____FH">#REF!</definedName>
    <definedName name="____HB" localSheetId="0">#REF!</definedName>
    <definedName name="____HB">#REF!</definedName>
    <definedName name="____HH" localSheetId="0">#REF!</definedName>
    <definedName name="____HH">#REF!</definedName>
    <definedName name="____POS.1" localSheetId="0">[3]Info!#REF!</definedName>
    <definedName name="____POS.1">[4]Info!#REF!</definedName>
    <definedName name="____VERWFH" localSheetId="0">#REF!</definedName>
    <definedName name="____VERWFH">#REF!</definedName>
    <definedName name="___7_5" localSheetId="0">#REF!</definedName>
    <definedName name="___7_5">#REF!</definedName>
    <definedName name="___BY" localSheetId="0">#REF!</definedName>
    <definedName name="___BY">#REF!</definedName>
    <definedName name="___C22b7" localSheetId="0">#REF!</definedName>
    <definedName name="___C22b7">#REF!</definedName>
    <definedName name="___HE" localSheetId="0">#REF!</definedName>
    <definedName name="___HE">#REF!</definedName>
    <definedName name="___MV" localSheetId="0">#REF!</definedName>
    <definedName name="___MV">#REF!</definedName>
    <definedName name="___NI" localSheetId="0">#REF!</definedName>
    <definedName name="___NI">#REF!</definedName>
    <definedName name="___NW" localSheetId="0">#REF!</definedName>
    <definedName name="___NW">#REF!</definedName>
    <definedName name="___RP" localSheetId="0">#REF!</definedName>
    <definedName name="___RP">#REF!</definedName>
    <definedName name="___SL" localSheetId="0">#REF!</definedName>
    <definedName name="___SL">#REF!</definedName>
    <definedName name="___SN" localSheetId="0">#REF!</definedName>
    <definedName name="___SN">#REF!</definedName>
    <definedName name="___ST" localSheetId="0">#REF!</definedName>
    <definedName name="___ST">#REF!</definedName>
    <definedName name="__123Graph_A" localSheetId="0" hidden="1">[5]Daten!#REF!</definedName>
    <definedName name="__123Graph_A" localSheetId="5" hidden="1">[6]Daten!#REF!</definedName>
    <definedName name="__123Graph_A" localSheetId="6" hidden="1">[6]Daten!#REF!</definedName>
    <definedName name="__123Graph_A" localSheetId="7" hidden="1">[6]Daten!#REF!</definedName>
    <definedName name="__123Graph_A" localSheetId="8" hidden="1">[6]Daten!#REF!</definedName>
    <definedName name="__123Graph_A" hidden="1">[6]Daten!#REF!</definedName>
    <definedName name="__123Graph_AL™SCH1" localSheetId="0" hidden="1">[7]Daten!#REF!</definedName>
    <definedName name="__123Graph_AL™SCH1" hidden="1">[8]Daten!#REF!</definedName>
    <definedName name="__123Graph_AL™SCH2" localSheetId="0" hidden="1">[7]Daten!#REF!</definedName>
    <definedName name="__123Graph_AL™SCH2" hidden="1">[8]Daten!#REF!</definedName>
    <definedName name="__123Graph_AL™SCH3" localSheetId="0" hidden="1">[7]Daten!#REF!</definedName>
    <definedName name="__123Graph_AL™SCH3" hidden="1">[8]Daten!#REF!</definedName>
    <definedName name="__123Graph_AL™SCH4" localSheetId="0" hidden="1">[7]Daten!#REF!</definedName>
    <definedName name="__123Graph_AL™SCH4" hidden="1">[8]Daten!#REF!</definedName>
    <definedName name="__123Graph_AL™SCH5" localSheetId="0" hidden="1">[7]Daten!#REF!</definedName>
    <definedName name="__123Graph_AL™SCH5" hidden="1">[8]Daten!#REF!</definedName>
    <definedName name="__123Graph_AL™SCH6" localSheetId="0" hidden="1">[7]Daten!#REF!</definedName>
    <definedName name="__123Graph_AL™SCH6" hidden="1">[8]Daten!#REF!</definedName>
    <definedName name="__123Graph_B" localSheetId="0" hidden="1">[5]Daten!#REF!</definedName>
    <definedName name="__123Graph_B" localSheetId="5" hidden="1">[6]Daten!#REF!</definedName>
    <definedName name="__123Graph_B" localSheetId="6" hidden="1">[6]Daten!#REF!</definedName>
    <definedName name="__123Graph_B" localSheetId="7" hidden="1">[6]Daten!#REF!</definedName>
    <definedName name="__123Graph_B" localSheetId="8" hidden="1">[6]Daten!#REF!</definedName>
    <definedName name="__123Graph_B" hidden="1">[6]Daten!#REF!</definedName>
    <definedName name="__123Graph_BL™SCH5" localSheetId="0" hidden="1">[7]Daten!#REF!</definedName>
    <definedName name="__123Graph_BL™SCH5" hidden="1">[8]Daten!#REF!</definedName>
    <definedName name="__123Graph_BL™SCH6" localSheetId="0" hidden="1">[7]Daten!#REF!</definedName>
    <definedName name="__123Graph_BL™SCH6" hidden="1">[8]Daten!#REF!</definedName>
    <definedName name="__123Graph_C" localSheetId="0" hidden="1">[5]Daten!#REF!</definedName>
    <definedName name="__123Graph_C" localSheetId="5" hidden="1">[6]Daten!#REF!</definedName>
    <definedName name="__123Graph_C" localSheetId="6" hidden="1">[6]Daten!#REF!</definedName>
    <definedName name="__123Graph_C" localSheetId="7" hidden="1">[6]Daten!#REF!</definedName>
    <definedName name="__123Graph_C" localSheetId="8" hidden="1">[6]Daten!#REF!</definedName>
    <definedName name="__123Graph_C" hidden="1">[6]Daten!#REF!</definedName>
    <definedName name="__123Graph_CL™SCH5" localSheetId="0" hidden="1">[7]Daten!#REF!</definedName>
    <definedName name="__123Graph_CL™SCH5" hidden="1">[8]Daten!#REF!</definedName>
    <definedName name="__123Graph_CL™SCH6" localSheetId="0" hidden="1">[7]Daten!#REF!</definedName>
    <definedName name="__123Graph_CL™SCH6" hidden="1">[8]Daten!#REF!</definedName>
    <definedName name="__123Graph_D" localSheetId="0" hidden="1">[5]Daten!#REF!</definedName>
    <definedName name="__123Graph_D" localSheetId="5" hidden="1">[6]Daten!#REF!</definedName>
    <definedName name="__123Graph_D" localSheetId="6" hidden="1">[6]Daten!#REF!</definedName>
    <definedName name="__123Graph_D" localSheetId="7" hidden="1">[6]Daten!#REF!</definedName>
    <definedName name="__123Graph_D" localSheetId="8" hidden="1">[6]Daten!#REF!</definedName>
    <definedName name="__123Graph_D" hidden="1">[6]Daten!#REF!</definedName>
    <definedName name="__123Graph_DL™SCH5" localSheetId="0" hidden="1">[7]Daten!#REF!</definedName>
    <definedName name="__123Graph_DL™SCH5" hidden="1">[8]Daten!#REF!</definedName>
    <definedName name="__123Graph_DL™SCH6" localSheetId="0" hidden="1">[7]Daten!#REF!</definedName>
    <definedName name="__123Graph_DL™SCH6" hidden="1">[8]Daten!#REF!</definedName>
    <definedName name="__123Graph_E" localSheetId="0" hidden="1">[5]Daten!#REF!</definedName>
    <definedName name="__123Graph_E" localSheetId="5" hidden="1">[6]Daten!#REF!</definedName>
    <definedName name="__123Graph_E" localSheetId="6" hidden="1">[6]Daten!#REF!</definedName>
    <definedName name="__123Graph_E" localSheetId="7" hidden="1">[6]Daten!#REF!</definedName>
    <definedName name="__123Graph_E" localSheetId="8" hidden="1">[6]Daten!#REF!</definedName>
    <definedName name="__123Graph_E" hidden="1">[6]Daten!#REF!</definedName>
    <definedName name="__123Graph_F" localSheetId="0" hidden="1">[5]Daten!#REF!</definedName>
    <definedName name="__123Graph_F" localSheetId="5" hidden="1">[6]Daten!#REF!</definedName>
    <definedName name="__123Graph_F" localSheetId="6" hidden="1">[6]Daten!#REF!</definedName>
    <definedName name="__123Graph_F" localSheetId="7" hidden="1">[6]Daten!#REF!</definedName>
    <definedName name="__123Graph_F" localSheetId="8" hidden="1">[6]Daten!#REF!</definedName>
    <definedName name="__123Graph_F" hidden="1">[6]Daten!#REF!</definedName>
    <definedName name="__123Graph_X" localSheetId="0" hidden="1">[5]Daten!#REF!</definedName>
    <definedName name="__123Graph_X" localSheetId="5" hidden="1">[6]Daten!#REF!</definedName>
    <definedName name="__123Graph_X" localSheetId="6" hidden="1">[6]Daten!#REF!</definedName>
    <definedName name="__123Graph_X" localSheetId="7" hidden="1">[6]Daten!#REF!</definedName>
    <definedName name="__123Graph_X" localSheetId="8" hidden="1">[6]Daten!#REF!</definedName>
    <definedName name="__123Graph_X" hidden="1">[6]Daten!#REF!</definedName>
    <definedName name="__123Graph_XL™SCH3" localSheetId="0" hidden="1">[7]Daten!#REF!</definedName>
    <definedName name="__123Graph_XL™SCH3" hidden="1">[8]Daten!#REF!</definedName>
    <definedName name="__123Graph_XL™SCH4" localSheetId="0" hidden="1">[7]Daten!#REF!</definedName>
    <definedName name="__123Graph_XL™SCH4" hidden="1">[8]Daten!#REF!</definedName>
    <definedName name="__C22b7" localSheetId="0">#REF!</definedName>
    <definedName name="__C22b7">#REF!</definedName>
    <definedName name="__SH" localSheetId="0">#REF!</definedName>
    <definedName name="__SH">#REF!</definedName>
    <definedName name="__TAB1" localSheetId="0">#REF!</definedName>
    <definedName name="__TAB1">#REF!</definedName>
    <definedName name="__TH" localSheetId="0">#REF!</definedName>
    <definedName name="__TH">#REF!</definedName>
    <definedName name="_1__123Graph_A17_2.CGM" localSheetId="0" hidden="1">'[9]Schaubild Seite 29'!#REF!</definedName>
    <definedName name="_1__123Graph_A17_2.CGM" hidden="1">'[10]Schaubild Seite 29'!#REF!</definedName>
    <definedName name="_10__123Graph_X17_2_NEU" hidden="1">'[11]JB 17.1'!#REF!</definedName>
    <definedName name="_123Graph_X" localSheetId="0" hidden="1">[12]Daten!#REF!</definedName>
    <definedName name="_123Graph_X" localSheetId="5" hidden="1">[13]Daten!#REF!</definedName>
    <definedName name="_123Graph_X" localSheetId="6" hidden="1">[13]Daten!#REF!</definedName>
    <definedName name="_123Graph_X" localSheetId="7" hidden="1">[13]Daten!#REF!</definedName>
    <definedName name="_123Graph_X" localSheetId="8" hidden="1">[13]Daten!#REF!</definedName>
    <definedName name="_123Graph_X" hidden="1">[13]Daten!#REF!</definedName>
    <definedName name="_14__123Graph_A17_2L™SCH" localSheetId="0" hidden="1">'[14]JB 17.1'!#REF!</definedName>
    <definedName name="_14__123Graph_A17_2L™SCH" hidden="1">'[11]JB 17.1'!#REF!</definedName>
    <definedName name="_16__123Graph_A17_2L™SCH" localSheetId="0" hidden="1">'[14]JB 17.1'!#REF!</definedName>
    <definedName name="_16__123Graph_A17_2L™SCH" hidden="1">'[15]JB 17.1'!#REF!</definedName>
    <definedName name="_2__123Graph_A17_2.CGM" localSheetId="5" hidden="1">'[16]Schaubild Seite 29'!#REF!</definedName>
    <definedName name="_2__123Graph_A17_2.CGM" localSheetId="6" hidden="1">'[16]Schaubild Seite 29'!#REF!</definedName>
    <definedName name="_2__123Graph_A17_2.CGM" localSheetId="7" hidden="1">'[16]Schaubild Seite 29'!#REF!</definedName>
    <definedName name="_2__123Graph_A17_2.CGM" localSheetId="8" hidden="1">'[16]Schaubild Seite 29'!#REF!</definedName>
    <definedName name="_2__123Graph_A17_2.CGM" hidden="1">'[16]Schaubild Seite 29'!#REF!</definedName>
    <definedName name="_2__123Graph_A17_2L™SCH" localSheetId="0" hidden="1">'[11]JB 17.1'!#REF!</definedName>
    <definedName name="_2__123Graph_A17_2L™SCH" hidden="1">'[17]JB 17.1'!#REF!</definedName>
    <definedName name="_21__123Graph_A17_2_NEU" localSheetId="0" hidden="1">'[14]JB 17.1'!#REF!</definedName>
    <definedName name="_21__123Graph_A17_2_NEU" hidden="1">'[11]JB 17.1'!#REF!</definedName>
    <definedName name="_24__123Graph_A17_2_NEU" localSheetId="0" hidden="1">'[14]JB 17.1'!#REF!</definedName>
    <definedName name="_24__123Graph_A17_2_NEU" hidden="1">'[15]JB 17.1'!#REF!</definedName>
    <definedName name="_28__123Graph_X17_2L™SCH" localSheetId="0" hidden="1">'[14]JB 17.1'!#REF!</definedName>
    <definedName name="_28__123Graph_X17_2L™SCH" hidden="1">'[11]JB 17.1'!#REF!</definedName>
    <definedName name="_3__123Graph_A17_2_NEU" localSheetId="0" hidden="1">'[11]JB 17.1'!#REF!</definedName>
    <definedName name="_3__123Graph_A17_2_NEU" hidden="1">'[17]JB 17.1'!#REF!</definedName>
    <definedName name="_32__123Graph_X17_2L™SCH" localSheetId="0" hidden="1">'[14]JB 17.1'!#REF!</definedName>
    <definedName name="_32__123Graph_X17_2L™SCH" hidden="1">'[15]JB 17.1'!#REF!</definedName>
    <definedName name="_35__123Graph_X17_2_NEU" localSheetId="0" hidden="1">'[14]JB 17.1'!#REF!</definedName>
    <definedName name="_35__123Graph_X17_2_NEU" hidden="1">'[11]JB 17.1'!#REF!</definedName>
    <definedName name="_4__123Graph_A17_2.CGM" localSheetId="5" hidden="1">'[16]Schaubild Seite 29'!#REF!</definedName>
    <definedName name="_4__123Graph_A17_2.CGM" localSheetId="6" hidden="1">'[16]Schaubild Seite 29'!#REF!</definedName>
    <definedName name="_4__123Graph_A17_2.CGM" localSheetId="7" hidden="1">'[16]Schaubild Seite 29'!#REF!</definedName>
    <definedName name="_4__123Graph_A17_2.CGM" localSheetId="8" hidden="1">'[16]Schaubild Seite 29'!#REF!</definedName>
    <definedName name="_4__123Graph_A17_2.CGM" hidden="1">'[16]Schaubild Seite 29'!#REF!</definedName>
    <definedName name="_4__123Graph_A17_2L™SCH" hidden="1">'[11]JB 17.1'!#REF!</definedName>
    <definedName name="_4__123Graph_X17_2L™SCH" localSheetId="0" hidden="1">'[11]JB 17.1'!#REF!</definedName>
    <definedName name="_4__123Graph_X17_2L™SCH" hidden="1">'[17]JB 17.1'!#REF!</definedName>
    <definedName name="_40__123Graph_X17_2_NEU" localSheetId="0" hidden="1">'[14]JB 17.1'!#REF!</definedName>
    <definedName name="_40__123Graph_X17_2_NEU" hidden="1">'[15]JB 17.1'!#REF!</definedName>
    <definedName name="_5__123Graph_X17_2_NEU" localSheetId="0" hidden="1">'[11]JB 17.1'!#REF!</definedName>
    <definedName name="_5__123Graph_X17_2_NEU" hidden="1">'[17]JB 17.1'!#REF!</definedName>
    <definedName name="_6__123Graph_A17_2_NEU" hidden="1">'[11]JB 17.1'!#REF!</definedName>
    <definedName name="_7__123Graph_A17_2.CGM" localSheetId="0" hidden="1">'[18]Schaubild Seite 29'!#REF!</definedName>
    <definedName name="_7__123Graph_A17_2.CGM" hidden="1">'[9]Schaubild Seite 29'!#REF!</definedName>
    <definedName name="_8__123Graph_A17_2.CGM" localSheetId="0" hidden="1">'[18]Schaubild Seite 29'!#REF!</definedName>
    <definedName name="_8__123Graph_A17_2.CGM" hidden="1">'[19]Schaubild Seite 29'!#REF!</definedName>
    <definedName name="_8__123Graph_X17_2L™SCH" hidden="1">'[11]JB 17.1'!#REF!</definedName>
    <definedName name="_AMO_UniqueIdentifier" hidden="1">"'1252ebff-285e-489e-a29a-431e1cdd0587'"</definedName>
    <definedName name="_C22b7" localSheetId="0">#REF!</definedName>
    <definedName name="_C22b7">#REF!</definedName>
    <definedName name="_Fill" localSheetId="0">#REF!</definedName>
    <definedName name="_Fill" localSheetId="5" hidden="1">#REF!</definedName>
    <definedName name="_Fill" localSheetId="6" hidden="1">#REF!</definedName>
    <definedName name="_Fill" localSheetId="7" hidden="1">#REF!</definedName>
    <definedName name="_Fill" localSheetId="8" hidden="1">#REF!</definedName>
    <definedName name="_Fill" hidden="1">#REF!</definedName>
    <definedName name="_xlnm._FilterDatabase" localSheetId="0">#REF!</definedName>
    <definedName name="_xlnm._FilterDatabase">#REF!</definedName>
    <definedName name="_Key1" localSheetId="0">#REF!</definedName>
    <definedName name="_Key1" localSheetId="5" hidden="1">#REF!</definedName>
    <definedName name="_Key1" localSheetId="6" hidden="1">#REF!</definedName>
    <definedName name="_Key1" localSheetId="7" hidden="1">#REF!</definedName>
    <definedName name="_Key1" localSheetId="8" hidden="1">#REF!</definedName>
    <definedName name="_Key1" hidden="1">#REF!</definedName>
    <definedName name="_Order1" hidden="1">0</definedName>
    <definedName name="_Sort" localSheetId="0">#REF!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_TAB1" localSheetId="0">#REF!</definedName>
    <definedName name="_TAB1">#REF!</definedName>
    <definedName name="Abschluss" localSheetId="0">#REF!</definedName>
    <definedName name="Abschluss">#REF!</definedName>
    <definedName name="Abschlussart" localSheetId="0">#REF!</definedName>
    <definedName name="Abschlussart">#REF!</definedName>
    <definedName name="Alle" localSheetId="0">[20]MZ_Daten!$E:$E</definedName>
    <definedName name="Alle">[21]MZ_Daten!$E:$E</definedName>
    <definedName name="Alter" localSheetId="0">#REF!</definedName>
    <definedName name="Alter">#REF!</definedName>
    <definedName name="ANLERNAUSBILDUNG" localSheetId="0">[20]MZ_Daten!$Q:$Q</definedName>
    <definedName name="ANLERNAUSBILDUNG">[21]MZ_Daten!$Q:$Q</definedName>
    <definedName name="AS_MitAngabe" localSheetId="0">[20]MZ_Daten!$F:$F</definedName>
    <definedName name="AS_MitAngabe">[21]MZ_Daten!$F:$F</definedName>
    <definedName name="AS_OhneAngabezurArt" localSheetId="0">[20]MZ_Daten!$M:$M</definedName>
    <definedName name="AS_OhneAngabezurArt">[21]MZ_Daten!$M:$M</definedName>
    <definedName name="AS_OhneAS" localSheetId="0">[20]MZ_Daten!$N:$N</definedName>
    <definedName name="AS_OhneAS">[21]MZ_Daten!$N:$N</definedName>
    <definedName name="BaMa_Key" localSheetId="0">#REF!</definedName>
    <definedName name="BaMa_Key">#REF!</definedName>
    <definedName name="bb" localSheetId="0">#REF!</definedName>
    <definedName name="bb">#REF!</definedName>
    <definedName name="Bereiche" localSheetId="0">#REF!</definedName>
    <definedName name="Bereiche">#REF!</definedName>
    <definedName name="BERUFSFACHSCHULE" localSheetId="0">[20]MZ_Daten!$T:$T</definedName>
    <definedName name="BERUFSFACHSCHULE">[21]MZ_Daten!$T:$T</definedName>
    <definedName name="Bestanden_Insg" localSheetId="0">#REF!</definedName>
    <definedName name="Bestanden_Insg">#REF!</definedName>
    <definedName name="Bestanden_Weibl" localSheetId="0">#REF!</definedName>
    <definedName name="Bestanden_Weibl">#REF!</definedName>
    <definedName name="BFS_Insg" localSheetId="0">#REF!</definedName>
    <definedName name="BFS_Insg">#REF!</definedName>
    <definedName name="BFS_Schlüssel" localSheetId="0">#REF!</definedName>
    <definedName name="BFS_Schlüssel">#REF!</definedName>
    <definedName name="BFS_Weibl" localSheetId="0">#REF!</definedName>
    <definedName name="BFS_Weibl">#REF!</definedName>
    <definedName name="BGJ_Daten_Insg" localSheetId="0">#REF!</definedName>
    <definedName name="BGJ_Daten_Insg">#REF!</definedName>
    <definedName name="BGJ_Daten_Weibl" localSheetId="0">#REF!</definedName>
    <definedName name="BGJ_Daten_Weibl">#REF!</definedName>
    <definedName name="BGJ_Schlüssel" localSheetId="0">#REF!</definedName>
    <definedName name="BGJ_Schlüssel">#REF!</definedName>
    <definedName name="BS_Insg" localSheetId="0">#REF!</definedName>
    <definedName name="BS_Insg">#REF!</definedName>
    <definedName name="BS_MitAngabe" localSheetId="0">[20]MZ_Daten!$AE:$AE</definedName>
    <definedName name="BS_MitAngabe">[21]MZ_Daten!$AE:$AE</definedName>
    <definedName name="BS_OhneAbschluss" localSheetId="0">[20]MZ_Daten!$AB:$AB</definedName>
    <definedName name="BS_OhneAbschluss">[21]MZ_Daten!$AB:$AB</definedName>
    <definedName name="BS_OhneAngabe" localSheetId="0">[20]MZ_Daten!$AA:$AA</definedName>
    <definedName name="BS_OhneAngabe">[21]MZ_Daten!$AA:$AA</definedName>
    <definedName name="BS_Schlüssel" localSheetId="0">#REF!</definedName>
    <definedName name="BS_Schlüssel">#REF!</definedName>
    <definedName name="BS_Weibl" localSheetId="0">#REF!</definedName>
    <definedName name="BS_Weibl">#REF!</definedName>
    <definedName name="bunt" localSheetId="0">[1]Info!#REF!</definedName>
    <definedName name="bunt">[2]Info!#REF!</definedName>
    <definedName name="BVJ" localSheetId="0">[20]MZ_Daten!$R:$R</definedName>
    <definedName name="BVJ">[21]MZ_Daten!$R:$R</definedName>
    <definedName name="C1.1a" localSheetId="0">#REF!</definedName>
    <definedName name="C1.1a">#REF!</definedName>
    <definedName name="calcul" localSheetId="0">'[22]Calcul_B1.1'!$A$1:$L$37</definedName>
    <definedName name="calcul">'[23]Calcul_B1.1'!$A$1:$L$37</definedName>
    <definedName name="Daten_Insg" localSheetId="0">+#REF!</definedName>
    <definedName name="Daten_Insg">+#REF!</definedName>
    <definedName name="DOKPROT" localSheetId="0">#REF!</definedName>
    <definedName name="DOKPROT">#REF!</definedName>
    <definedName name="drei_jährige_FS_Insg" localSheetId="0">#REF!</definedName>
    <definedName name="drei_jährige_FS_Insg">#REF!</definedName>
    <definedName name="drei_jährige_FS_Schlüssel" localSheetId="0">#REF!</definedName>
    <definedName name="drei_jährige_FS_Schlüssel">#REF!</definedName>
    <definedName name="drei_jährige_FS_Weibl" localSheetId="0">#REF!</definedName>
    <definedName name="drei_jährige_FS_Weibl">#REF!</definedName>
    <definedName name="DRU_2.2NEU" localSheetId="0">#REF!</definedName>
    <definedName name="DRU_2.2NEU">#REF!</definedName>
    <definedName name="DRU1_1" localSheetId="0">#REF!</definedName>
    <definedName name="DRU1_1">#REF!</definedName>
    <definedName name="DRU1_2" localSheetId="0">#REF!</definedName>
    <definedName name="DRU1_2">#REF!</definedName>
    <definedName name="DRU1_3" localSheetId="0">#REF!</definedName>
    <definedName name="DRU1_3">#REF!</definedName>
    <definedName name="DRU1_4" localSheetId="0">#REF!</definedName>
    <definedName name="DRU1_4">#REF!</definedName>
    <definedName name="DRU2_1" localSheetId="0">#REF!</definedName>
    <definedName name="DRU2_1">#REF!</definedName>
    <definedName name="DRU2_2" localSheetId="0">#REF!</definedName>
    <definedName name="DRU2_2">#REF!</definedName>
    <definedName name="DRU2_2X" localSheetId="0">#REF!</definedName>
    <definedName name="DRU2_2X">#REF!</definedName>
    <definedName name="DRUAU01" localSheetId="0">#REF!</definedName>
    <definedName name="DRUAU01">#REF!</definedName>
    <definedName name="DRUAU02" localSheetId="0">#REF!</definedName>
    <definedName name="DRUAU02">#REF!</definedName>
    <definedName name="DRUAU03" localSheetId="0">#REF!</definedName>
    <definedName name="DRUAU03">#REF!</definedName>
    <definedName name="DRUAU04" localSheetId="0">#REF!</definedName>
    <definedName name="DRUAU04">#REF!</definedName>
    <definedName name="DRUAU04A" localSheetId="0">#REF!</definedName>
    <definedName name="DRUAU04A">#REF!</definedName>
    <definedName name="DRUAU05" localSheetId="0">#REF!</definedName>
    <definedName name="DRUAU05">#REF!</definedName>
    <definedName name="DRUAU06" localSheetId="0">#REF!</definedName>
    <definedName name="DRUAU06">#REF!</definedName>
    <definedName name="DRUAU06A" localSheetId="0">#REF!</definedName>
    <definedName name="DRUAU06A">#REF!</definedName>
    <definedName name="druau5" localSheetId="0">#REF!</definedName>
    <definedName name="druau5">#REF!</definedName>
    <definedName name="DRUCK" localSheetId="0">#REF!</definedName>
    <definedName name="DRUCK">#REF!</definedName>
    <definedName name="DRUCK_?" localSheetId="0">[3]Info!#REF!</definedName>
    <definedName name="DRUCK_?">[4]Info!#REF!</definedName>
    <definedName name="DRUCK_2" localSheetId="0">#REF!</definedName>
    <definedName name="DRUCK_2">#REF!</definedName>
    <definedName name="DRUCK_3" localSheetId="0">#REF!</definedName>
    <definedName name="DRUCK_3">#REF!</definedName>
    <definedName name="DRUCK_4" localSheetId="0">#REF!</definedName>
    <definedName name="DRUCK_4">#REF!</definedName>
    <definedName name="DRUCK_5" localSheetId="0">#REF!</definedName>
    <definedName name="DRUCK_5">#REF!</definedName>
    <definedName name="DRUCK_BERLIN_OS" localSheetId="0">#REF!</definedName>
    <definedName name="DRUCK_BERLIN_OS">#REF!</definedName>
    <definedName name="DRUCK_DATENREPO" localSheetId="0">[1]Info!#REF!</definedName>
    <definedName name="DRUCK_DATENREPO">[2]Info!#REF!</definedName>
    <definedName name="DRUCK_EUROPEAN" localSheetId="0">[1]Info!#REF!</definedName>
    <definedName name="DRUCK_EUROPEAN">[2]Info!#REF!</definedName>
    <definedName name="DRUCK01" localSheetId="0">#REF!</definedName>
    <definedName name="DRUCK01">#REF!</definedName>
    <definedName name="DRUCK02" localSheetId="0">#REF!</definedName>
    <definedName name="DRUCK02">#REF!</definedName>
    <definedName name="DRUCK03" localSheetId="0">#REF!</definedName>
    <definedName name="DRUCK03">#REF!</definedName>
    <definedName name="DRUCK04" localSheetId="0">#REF!</definedName>
    <definedName name="DRUCK04">#REF!</definedName>
    <definedName name="DRUCK05" localSheetId="0">#REF!</definedName>
    <definedName name="DRUCK05">#REF!</definedName>
    <definedName name="DRUCK06" localSheetId="0">#REF!</definedName>
    <definedName name="DRUCK06">#REF!</definedName>
    <definedName name="DRUCK07" localSheetId="0">#REF!</definedName>
    <definedName name="DRUCK07">#REF!</definedName>
    <definedName name="DRUCK08" localSheetId="0">#REF!</definedName>
    <definedName name="DRUCK08">#REF!</definedName>
    <definedName name="DRUCK09" localSheetId="0">#REF!</definedName>
    <definedName name="DRUCK09">#REF!</definedName>
    <definedName name="DRUCK10" localSheetId="0">#REF!</definedName>
    <definedName name="DRUCK10">#REF!</definedName>
    <definedName name="DRUCK11" localSheetId="0">#REF!</definedName>
    <definedName name="DRUCK11">#REF!</definedName>
    <definedName name="DRUCK11A" localSheetId="0">#REF!</definedName>
    <definedName name="DRUCK11A">#REF!</definedName>
    <definedName name="DRUCK11B" localSheetId="0">#REF!</definedName>
    <definedName name="DRUCK11B">#REF!</definedName>
    <definedName name="DRUCK12" localSheetId="0">#REF!</definedName>
    <definedName name="DRUCK12">#REF!</definedName>
    <definedName name="DRUCK13" localSheetId="0">#REF!</definedName>
    <definedName name="DRUCK13">#REF!</definedName>
    <definedName name="DRUCK14" localSheetId="0">#REF!</definedName>
    <definedName name="DRUCK14">#REF!</definedName>
    <definedName name="DRUCK15" localSheetId="0">#REF!</definedName>
    <definedName name="DRUCK15">#REF!</definedName>
    <definedName name="DRUCK16" localSheetId="0">#REF!</definedName>
    <definedName name="DRUCK16">#REF!</definedName>
    <definedName name="DRUCK17" localSheetId="0">#REF!</definedName>
    <definedName name="DRUCK17">#REF!</definedName>
    <definedName name="DRUCK18" localSheetId="0">#REF!</definedName>
    <definedName name="DRUCK18">#REF!</definedName>
    <definedName name="DRUCK19" localSheetId="0">#REF!</definedName>
    <definedName name="DRUCK19">#REF!</definedName>
    <definedName name="DRUCK1A" localSheetId="0">#REF!</definedName>
    <definedName name="DRUCK1A">#REF!</definedName>
    <definedName name="DRUCK1B" localSheetId="0">#REF!</definedName>
    <definedName name="DRUCK1B">#REF!</definedName>
    <definedName name="DRUCK20" localSheetId="0">#REF!</definedName>
    <definedName name="DRUCK20">#REF!</definedName>
    <definedName name="DRUCK21" localSheetId="0">#REF!</definedName>
    <definedName name="DRUCK21">#REF!</definedName>
    <definedName name="DRUCK22" localSheetId="0">#REF!</definedName>
    <definedName name="DRUCK22">#REF!</definedName>
    <definedName name="DRUCK23" localSheetId="0">#REF!</definedName>
    <definedName name="DRUCK23">#REF!</definedName>
    <definedName name="DRUCK24" localSheetId="0">#REF!</definedName>
    <definedName name="DRUCK24">#REF!</definedName>
    <definedName name="DRUCK25" localSheetId="0">#REF!</definedName>
    <definedName name="DRUCK25">#REF!</definedName>
    <definedName name="DRUCK26" localSheetId="0">#REF!</definedName>
    <definedName name="DRUCK26">#REF!</definedName>
    <definedName name="DRUCK27" localSheetId="0">#REF!</definedName>
    <definedName name="DRUCK27">#REF!</definedName>
    <definedName name="DRUCK28" localSheetId="0">#REF!</definedName>
    <definedName name="DRUCK28">#REF!</definedName>
    <definedName name="DRUCK29" localSheetId="0">#REF!</definedName>
    <definedName name="DRUCK29">#REF!</definedName>
    <definedName name="DRUCK30" localSheetId="0">#REF!</definedName>
    <definedName name="DRUCK30">#REF!</definedName>
    <definedName name="DRUCK31" localSheetId="0">#REF!</definedName>
    <definedName name="DRUCK31">#REF!</definedName>
    <definedName name="DRUCK32" localSheetId="0">#REF!</definedName>
    <definedName name="DRUCK32">#REF!</definedName>
    <definedName name="DRUCK33" localSheetId="0">#REF!</definedName>
    <definedName name="DRUCK33">#REF!</definedName>
    <definedName name="DRUCK34" localSheetId="0">#REF!</definedName>
    <definedName name="DRUCK34">#REF!</definedName>
    <definedName name="DRUCK35" localSheetId="0">#REF!</definedName>
    <definedName name="DRUCK35">#REF!</definedName>
    <definedName name="DRUCK36" localSheetId="0">#REF!</definedName>
    <definedName name="DRUCK36">#REF!</definedName>
    <definedName name="DRUCK37" localSheetId="0">#REF!</definedName>
    <definedName name="DRUCK37">#REF!</definedName>
    <definedName name="DRUCK38" localSheetId="0">#REF!</definedName>
    <definedName name="DRUCK38">#REF!</definedName>
    <definedName name="DRUCK39" localSheetId="0">#REF!</definedName>
    <definedName name="DRUCK39">#REF!</definedName>
    <definedName name="DRUCK40" localSheetId="0">#REF!</definedName>
    <definedName name="DRUCK40">#REF!</definedName>
    <definedName name="DRUCK41" localSheetId="0">#REF!</definedName>
    <definedName name="DRUCK41">#REF!</definedName>
    <definedName name="Druck41a" localSheetId="0">#REF!</definedName>
    <definedName name="Druck41a">#REF!</definedName>
    <definedName name="DRUCK42" localSheetId="0">#REF!</definedName>
    <definedName name="DRUCK42">#REF!</definedName>
    <definedName name="druck42a" localSheetId="0">#REF!</definedName>
    <definedName name="druck42a">#REF!</definedName>
    <definedName name="DRUCK43" localSheetId="0">#REF!</definedName>
    <definedName name="DRUCK43">#REF!</definedName>
    <definedName name="DRUCK44" localSheetId="0">#REF!</definedName>
    <definedName name="DRUCK44">#REF!</definedName>
    <definedName name="DRUCK45" localSheetId="0">#REF!</definedName>
    <definedName name="DRUCK45">#REF!</definedName>
    <definedName name="DRUCK46" localSheetId="0">#REF!</definedName>
    <definedName name="DRUCK46">#REF!</definedName>
    <definedName name="DRUCK47" localSheetId="0">#REF!</definedName>
    <definedName name="DRUCK47">#REF!</definedName>
    <definedName name="DRUCK48" localSheetId="0">#REF!</definedName>
    <definedName name="DRUCK48">#REF!</definedName>
    <definedName name="DRUCK49" localSheetId="0">#REF!</definedName>
    <definedName name="DRUCK49">#REF!</definedName>
    <definedName name="DRUCK50" localSheetId="0">#REF!</definedName>
    <definedName name="DRUCK50">#REF!</definedName>
    <definedName name="DRUCK51" localSheetId="0">#REF!</definedName>
    <definedName name="DRUCK51">#REF!</definedName>
    <definedName name="DRUCK52" localSheetId="0">#REF!</definedName>
    <definedName name="DRUCK52">#REF!</definedName>
    <definedName name="DRUCK53" localSheetId="0">#REF!</definedName>
    <definedName name="DRUCK53">#REF!</definedName>
    <definedName name="DRUCK54" localSheetId="0">#REF!</definedName>
    <definedName name="DRUCK54">#REF!</definedName>
    <definedName name="DRUCK61" localSheetId="0">#REF!</definedName>
    <definedName name="DRUCK61">#REF!</definedName>
    <definedName name="DRUCK62" localSheetId="0">#REF!</definedName>
    <definedName name="DRUCK62">#REF!</definedName>
    <definedName name="DRUCK63" localSheetId="0">#REF!</definedName>
    <definedName name="DRUCK63">#REF!</definedName>
    <definedName name="DRUCK64" localSheetId="0">#REF!</definedName>
    <definedName name="DRUCK64">#REF!</definedName>
    <definedName name="_xlnm.Print_Titles" localSheetId="0">#REF!</definedName>
    <definedName name="_xlnm.Print_Titles">#REF!</definedName>
    <definedName name="DRUFS01" localSheetId="0">#REF!</definedName>
    <definedName name="DRUFS01">#REF!</definedName>
    <definedName name="DRUFS02" localSheetId="0">#REF!</definedName>
    <definedName name="DRUFS02">#REF!</definedName>
    <definedName name="DRUFS03" localSheetId="0">#REF!</definedName>
    <definedName name="DRUFS03">#REF!</definedName>
    <definedName name="DRUFS04" localSheetId="0">#REF!</definedName>
    <definedName name="DRUFS04">#REF!</definedName>
    <definedName name="DRUFS05" localSheetId="0">#REF!</definedName>
    <definedName name="DRUFS05">#REF!</definedName>
    <definedName name="DRUFS06" localSheetId="0">#REF!</definedName>
    <definedName name="DRUFS06">#REF!</definedName>
    <definedName name="DRUHI01" localSheetId="0">#REF!</definedName>
    <definedName name="DRUHI01">#REF!</definedName>
    <definedName name="DRUHI02" localSheetId="0">#REF!</definedName>
    <definedName name="DRUHI02">#REF!</definedName>
    <definedName name="DRUHI03" localSheetId="0">#REF!</definedName>
    <definedName name="DRUHI03">#REF!</definedName>
    <definedName name="DRUHI04" localSheetId="0">#REF!</definedName>
    <definedName name="DRUHI04">#REF!</definedName>
    <definedName name="DRUHI05" localSheetId="0">#REF!</definedName>
    <definedName name="DRUHI05">#REF!</definedName>
    <definedName name="DRUHI06" localSheetId="0">#REF!</definedName>
    <definedName name="DRUHI06">#REF!</definedName>
    <definedName name="DRUHI07" localSheetId="0">#REF!</definedName>
    <definedName name="DRUHI07">#REF!</definedName>
    <definedName name="FA_Insg" localSheetId="0">#REF!</definedName>
    <definedName name="FA_Insg">#REF!</definedName>
    <definedName name="FA_Schlüssel" localSheetId="0">#REF!</definedName>
    <definedName name="FA_Schlüssel">#REF!</definedName>
    <definedName name="FA_Weibl" localSheetId="0">#REF!</definedName>
    <definedName name="FA_Weibl">#REF!</definedName>
    <definedName name="Fachhochschulreife" localSheetId="0">[20]MZ_Daten!$K:$K</definedName>
    <definedName name="Fachhochschulreife">[21]MZ_Daten!$K:$K</definedName>
    <definedName name="FACHSCHULE" localSheetId="0">[20]MZ_Daten!$U:$U</definedName>
    <definedName name="FACHSCHULE">[21]MZ_Daten!$U:$U</definedName>
    <definedName name="FACHSCHULE_DDR" localSheetId="0">[20]MZ_Daten!$V:$V</definedName>
    <definedName name="FACHSCHULE_DDR">[21]MZ_Daten!$V:$V</definedName>
    <definedName name="FH" localSheetId="0">[20]MZ_Daten!$X:$X</definedName>
    <definedName name="FH">[21]MZ_Daten!$X:$X</definedName>
    <definedName name="Field_ISCED" localSheetId="0">[24]Liste!$B:$G</definedName>
    <definedName name="Field_ISCED">[25]Liste!$B:$G</definedName>
    <definedName name="Fields" localSheetId="0">[24]Liste!$B:$X</definedName>
    <definedName name="Fields">[25]Liste!$B:$X</definedName>
    <definedName name="Fields_II" localSheetId="0">[24]Liste!$I:$AA</definedName>
    <definedName name="Fields_II">[25]Liste!$I:$AA</definedName>
    <definedName name="FS_Daten_Insg" localSheetId="0">#REF!</definedName>
    <definedName name="FS_Daten_Insg">#REF!</definedName>
    <definedName name="FS_Daten_Weibl" localSheetId="0">#REF!</definedName>
    <definedName name="FS_Daten_Weibl">#REF!</definedName>
    <definedName name="FS_Key" localSheetId="0">#REF!</definedName>
    <definedName name="FS_Key">#REF!</definedName>
    <definedName name="Handwerksmeister" localSheetId="0">[26]Info!$A$81:$C$88</definedName>
    <definedName name="Handwerksmeister">[27]Info!$A$81:$C$88</definedName>
    <definedName name="haupt" localSheetId="0">#REF!</definedName>
    <definedName name="haupt">#REF!</definedName>
    <definedName name="Hochschulreife" localSheetId="0">[20]MZ_Daten!$L:$L</definedName>
    <definedName name="Hochschulreife">[21]MZ_Daten!$L:$L</definedName>
    <definedName name="HS_Abschluss" localSheetId="0">#REF!</definedName>
    <definedName name="HS_Abschluss">#REF!</definedName>
    <definedName name="Insgesamt" localSheetId="0">+#REF!</definedName>
    <definedName name="Insgesamt">+#REF!</definedName>
    <definedName name="Insgesamt_Weibl" localSheetId="0">#REF!</definedName>
    <definedName name="Insgesamt_Weibl">#REF!</definedName>
    <definedName name="isced_dual" localSheetId="0">#REF!</definedName>
    <definedName name="isced_dual">#REF!</definedName>
    <definedName name="isced_dual_w" localSheetId="0">#REF!</definedName>
    <definedName name="isced_dual_w">#REF!</definedName>
    <definedName name="Key" localSheetId="0">#REF!</definedName>
    <definedName name="Key">#REF!</definedName>
    <definedName name="Key_3_Schule" localSheetId="0">#REF!</definedName>
    <definedName name="Key_3_Schule">#REF!</definedName>
    <definedName name="Key_4_Schule" localSheetId="0">#REF!</definedName>
    <definedName name="Key_4_Schule">#REF!</definedName>
    <definedName name="Key_5_Schule" localSheetId="0">#REF!</definedName>
    <definedName name="Key_5_Schule">#REF!</definedName>
    <definedName name="Key_5er" localSheetId="0">[20]MZ_Daten!$AM:$AM</definedName>
    <definedName name="Key_5er">[21]MZ_Daten!$AM:$AM</definedName>
    <definedName name="Key_6_Schule" localSheetId="0">#REF!</definedName>
    <definedName name="Key_6_Schule">#REF!</definedName>
    <definedName name="key_fach_ges" localSheetId="0">[24]Liste!$B$1664:$I$2010</definedName>
    <definedName name="key_fach_ges">[25]Liste!$B$1664:$I$2010</definedName>
    <definedName name="Key_Privat" localSheetId="0">#REF!</definedName>
    <definedName name="Key_Privat">#REF!</definedName>
    <definedName name="Laender" localSheetId="0">#REF!</definedName>
    <definedName name="Laender">#REF!</definedName>
    <definedName name="LEERE" localSheetId="0">[20]MZ_Daten!$S:$S</definedName>
    <definedName name="LEERE">[21]MZ_Daten!$S:$S</definedName>
    <definedName name="Liste" localSheetId="0">#REF!</definedName>
    <definedName name="Liste">#REF!</definedName>
    <definedName name="Liste_Schulen" localSheetId="0">#REF!</definedName>
    <definedName name="Liste_Schulen">#REF!</definedName>
    <definedName name="m" localSheetId="0">#REF!</definedName>
    <definedName name="m">#REF!</definedName>
    <definedName name="MAKROER1" localSheetId="0">#REF!</definedName>
    <definedName name="MAKROER1">#REF!</definedName>
    <definedName name="MAKROER2" localSheetId="0">#REF!</definedName>
    <definedName name="MAKROER2">#REF!</definedName>
    <definedName name="MD_Insg" localSheetId="0">#REF!</definedName>
    <definedName name="MD_Insg">#REF!</definedName>
    <definedName name="MD_Key" localSheetId="0">#REF!</definedName>
    <definedName name="MD_Key">#REF!</definedName>
    <definedName name="MD_Weibl" localSheetId="0">#REF!</definedName>
    <definedName name="MD_Weibl">#REF!</definedName>
    <definedName name="MmExcelLinker_4A63D66E_E958_4D64_948E_032908F00612" localSheetId="0">Ergebnis [28]BF!$A$2:$A$2</definedName>
    <definedName name="MmExcelLinker_4A63D66E_E958_4D64_948E_032908F00612">Ergebnis [28]BF!$A$2:$A$2</definedName>
    <definedName name="n" localSheetId="0">#REF!</definedName>
    <definedName name="n">#REF!</definedName>
    <definedName name="neben" localSheetId="0">#REF!</definedName>
    <definedName name="neben">#REF!</definedName>
    <definedName name="nn" localSheetId="0">#REF!</definedName>
    <definedName name="nn">#REF!</definedName>
    <definedName name="NochInSchule" localSheetId="0">[20]MZ_Daten!$G:$G</definedName>
    <definedName name="NochInSchule">[21]MZ_Daten!$G:$G</definedName>
    <definedName name="NW">[29]schulform!$C$20</definedName>
    <definedName name="p5_age" localSheetId="0">[30]E6C3NAGE!$A$1:$D$55</definedName>
    <definedName name="p5_age">[31]E6C3NAGE!$A$1:$D$55</definedName>
    <definedName name="p5nr" localSheetId="0">[32]E6C3NE!$A$1:$AC$43</definedName>
    <definedName name="p5nr">[33]E6C3NE!$A$1:$AC$43</definedName>
    <definedName name="POS" localSheetId="0">[20]MZ_Daten!$I:$I</definedName>
    <definedName name="POS">[21]MZ_Daten!$I:$I</definedName>
    <definedName name="POS.1" localSheetId="0">#REF!</definedName>
    <definedName name="POS.1">#REF!</definedName>
    <definedName name="prof" localSheetId="0">#REF!</definedName>
    <definedName name="prof">#REF!</definedName>
    <definedName name="PROMOTION" localSheetId="0">[20]MZ_Daten!$Z:$Z</definedName>
    <definedName name="PROMOTION">[21]MZ_Daten!$Z:$Z</definedName>
    <definedName name="PROT01VK" localSheetId="0">#REF!</definedName>
    <definedName name="PROT01VK">#REF!</definedName>
    <definedName name="Realschule" localSheetId="0">[20]MZ_Daten!$J:$J</definedName>
    <definedName name="Realschule">[21]MZ_Daten!$J:$J</definedName>
    <definedName name="Schulart" localSheetId="0">#REF!</definedName>
    <definedName name="Schulart">#REF!</definedName>
    <definedName name="Schulen" localSheetId="0">#REF!</definedName>
    <definedName name="Schulen">#REF!</definedName>
    <definedName name="Schulen_Insg" localSheetId="0">#REF!</definedName>
    <definedName name="Schulen_Insg">#REF!</definedName>
    <definedName name="Schulen_Männl" localSheetId="0">#REF!</definedName>
    <definedName name="Schulen_Männl">#REF!</definedName>
    <definedName name="Schulen_Weibl" localSheetId="0">#REF!</definedName>
    <definedName name="Schulen_Weibl">#REF!</definedName>
    <definedName name="SdG_Daten_Insg" localSheetId="0">#REF!</definedName>
    <definedName name="SdG_Daten_Insg">#REF!</definedName>
    <definedName name="SdG_Daten_Priv_Insg" localSheetId="0">#REF!</definedName>
    <definedName name="SdG_Daten_Priv_Insg">#REF!</definedName>
    <definedName name="SdG_Daten_Priv_Weibl" localSheetId="0">#REF!</definedName>
    <definedName name="SdG_Daten_Priv_Weibl">#REF!</definedName>
    <definedName name="SdG_Daten_Weibl" localSheetId="0">#REF!</definedName>
    <definedName name="SdG_Daten_Weibl">#REF!</definedName>
    <definedName name="SdG_Key_Dauer" localSheetId="0">#REF!</definedName>
    <definedName name="SdG_Key_Dauer">#REF!</definedName>
    <definedName name="SdG_Key_Field" localSheetId="0">#REF!</definedName>
    <definedName name="SdG_Key_Field">#REF!</definedName>
    <definedName name="SEITE_?" localSheetId="0">[34]Info!#REF!</definedName>
    <definedName name="SEITE_?">[35]Info!#REF!</definedName>
    <definedName name="UNI" localSheetId="0">[20]MZ_Daten!$Y:$Y</definedName>
    <definedName name="UNI">[21]MZ_Daten!$Y:$Y</definedName>
    <definedName name="VerwFH" localSheetId="0">[20]MZ_Daten!$W:$W</definedName>
    <definedName name="VerwFH">[21]MZ_Daten!$W:$W</definedName>
    <definedName name="VolksHauptschule" localSheetId="0">[20]MZ_Daten!$H:$H</definedName>
    <definedName name="VolksHauptschule">[21]MZ_Daten!$H:$H</definedName>
    <definedName name="ZENTR" localSheetId="0">#REF!</definedName>
    <definedName name="ZENTR">#REF!</definedName>
    <definedName name="zhaupt" localSheetId="0">#REF!</definedName>
    <definedName name="zhaupt">#REF!</definedName>
    <definedName name="zneben" localSheetId="0">#REF!</definedName>
    <definedName name="zneben">#REF!</definedName>
    <definedName name="zprof" localSheetId="0">#REF!</definedName>
    <definedName name="zprof">#REF!</definedName>
    <definedName name="zuiop" localSheetId="0">#REF!</definedName>
    <definedName name="zuio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0" i="4" l="1"/>
  <c r="B129" i="4"/>
  <c r="B46" i="4"/>
  <c r="B45" i="4"/>
  <c r="J210" i="5" l="1"/>
  <c r="I210" i="5"/>
  <c r="H210" i="5"/>
  <c r="F210" i="5"/>
  <c r="E210" i="5"/>
  <c r="D210" i="5"/>
  <c r="C210" i="5"/>
  <c r="B210" i="5"/>
  <c r="B193" i="5"/>
  <c r="B192" i="5"/>
  <c r="J191" i="5"/>
  <c r="I191" i="5"/>
  <c r="H191" i="5"/>
  <c r="G191" i="5"/>
  <c r="F191" i="5"/>
  <c r="E191" i="5"/>
  <c r="D191" i="5"/>
  <c r="C191" i="5"/>
  <c r="J190" i="5"/>
  <c r="I190" i="5"/>
  <c r="H190" i="5"/>
  <c r="G190" i="5"/>
  <c r="F190" i="5"/>
  <c r="E190" i="5"/>
  <c r="D190" i="5"/>
  <c r="C190" i="5"/>
  <c r="J189" i="5"/>
  <c r="I189" i="5"/>
  <c r="H189" i="5"/>
  <c r="G189" i="5"/>
  <c r="F189" i="5"/>
  <c r="E189" i="5"/>
  <c r="D189" i="5"/>
  <c r="C189" i="5"/>
  <c r="J147" i="5"/>
  <c r="I147" i="5"/>
  <c r="H147" i="5"/>
  <c r="G147" i="5"/>
  <c r="F147" i="5"/>
  <c r="E147" i="5"/>
  <c r="D147" i="5"/>
  <c r="C147" i="5"/>
  <c r="B147" i="5"/>
  <c r="B109" i="5"/>
  <c r="B108" i="5"/>
  <c r="J107" i="5"/>
  <c r="I107" i="5"/>
  <c r="H107" i="5"/>
  <c r="G107" i="5"/>
  <c r="F107" i="5"/>
  <c r="E107" i="5"/>
  <c r="D107" i="5"/>
  <c r="C107" i="5"/>
  <c r="J106" i="5"/>
  <c r="I106" i="5"/>
  <c r="H106" i="5"/>
  <c r="G106" i="5"/>
  <c r="F106" i="5"/>
  <c r="E106" i="5"/>
  <c r="D106" i="5"/>
  <c r="C106" i="5"/>
  <c r="J105" i="5"/>
  <c r="I105" i="5"/>
  <c r="H105" i="5"/>
  <c r="G105" i="5"/>
  <c r="F105" i="5"/>
  <c r="E105" i="5"/>
  <c r="D105" i="5"/>
  <c r="C105" i="5"/>
  <c r="J63" i="5"/>
  <c r="I63" i="5"/>
  <c r="H63" i="5"/>
  <c r="G63" i="5"/>
  <c r="F63" i="5"/>
  <c r="E63" i="5"/>
  <c r="D63" i="5"/>
  <c r="C63" i="5"/>
  <c r="B63" i="5"/>
  <c r="B46" i="5"/>
  <c r="B45" i="5"/>
  <c r="J44" i="5"/>
  <c r="I44" i="5"/>
  <c r="H44" i="5"/>
  <c r="G44" i="5"/>
  <c r="F44" i="5"/>
  <c r="E44" i="5"/>
  <c r="D44" i="5"/>
  <c r="C44" i="5"/>
  <c r="J43" i="5"/>
  <c r="I43" i="5"/>
  <c r="H43" i="5"/>
  <c r="G43" i="5"/>
  <c r="F43" i="5"/>
  <c r="E43" i="5"/>
  <c r="D43" i="5"/>
  <c r="C43" i="5"/>
  <c r="J42" i="5"/>
  <c r="I42" i="5"/>
  <c r="H42" i="5"/>
  <c r="G42" i="5"/>
  <c r="F42" i="5"/>
  <c r="E42" i="5"/>
  <c r="D42" i="5"/>
  <c r="C42" i="5"/>
  <c r="B132" i="4"/>
  <c r="B131" i="4"/>
  <c r="J128" i="4"/>
  <c r="I128" i="4"/>
  <c r="H128" i="4"/>
  <c r="G128" i="4"/>
  <c r="F128" i="4"/>
  <c r="E128" i="4"/>
  <c r="D128" i="4"/>
  <c r="C128" i="4"/>
  <c r="J127" i="4"/>
  <c r="I127" i="4"/>
  <c r="H127" i="4"/>
  <c r="G127" i="4"/>
  <c r="F127" i="4"/>
  <c r="E127" i="4"/>
  <c r="D127" i="4"/>
  <c r="C127" i="4"/>
  <c r="B48" i="4"/>
  <c r="B47" i="4"/>
  <c r="B88" i="1"/>
  <c r="M86" i="1"/>
  <c r="F71" i="1"/>
  <c r="F70" i="1"/>
  <c r="F69" i="1"/>
  <c r="F68" i="1"/>
  <c r="B59" i="1"/>
  <c r="M57" i="1"/>
  <c r="M28" i="1"/>
</calcChain>
</file>

<file path=xl/sharedStrings.xml><?xml version="1.0" encoding="utf-8"?>
<sst xmlns="http://schemas.openxmlformats.org/spreadsheetml/2006/main" count="1179" uniqueCount="186">
  <si>
    <r>
      <t>Prüf-ungs-jahr</t>
    </r>
    <r>
      <rPr>
        <vertAlign val="superscript"/>
        <sz val="9"/>
        <rFont val="Arial"/>
        <family val="2"/>
      </rPr>
      <t>1)</t>
    </r>
  </si>
  <si>
    <t>Insgesamt</t>
  </si>
  <si>
    <t>Erstabschlüsse</t>
  </si>
  <si>
    <t>Folgeabschlüsse</t>
  </si>
  <si>
    <r>
      <t>Absol-venten-quote</t>
    </r>
    <r>
      <rPr>
        <vertAlign val="superscript"/>
        <sz val="9"/>
        <rFont val="Arial"/>
        <family val="2"/>
      </rPr>
      <t>2)</t>
    </r>
  </si>
  <si>
    <t>davon</t>
  </si>
  <si>
    <r>
      <t>Diplom (U) und entsprech-ender Abschluss</t>
    </r>
    <r>
      <rPr>
        <vertAlign val="superscript"/>
        <sz val="9"/>
        <rFont val="Arial"/>
        <family val="2"/>
      </rPr>
      <t>3)</t>
    </r>
  </si>
  <si>
    <t>Promo-tion</t>
  </si>
  <si>
    <r>
      <t>Lehr-amt</t>
    </r>
    <r>
      <rPr>
        <vertAlign val="superscript"/>
        <sz val="9"/>
        <rFont val="Arial"/>
        <family val="2"/>
      </rPr>
      <t>4)</t>
    </r>
  </si>
  <si>
    <r>
      <t>Bachelor (U)</t>
    </r>
    <r>
      <rPr>
        <vertAlign val="superscript"/>
        <sz val="9"/>
        <rFont val="Arial"/>
        <family val="2"/>
      </rPr>
      <t>5)</t>
    </r>
  </si>
  <si>
    <r>
      <t>Master (U)</t>
    </r>
    <r>
      <rPr>
        <vertAlign val="superscript"/>
        <sz val="9"/>
        <rFont val="Arial"/>
        <family val="2"/>
      </rPr>
      <t>6)7)</t>
    </r>
  </si>
  <si>
    <t>Fachhoch-schul-abschluss</t>
  </si>
  <si>
    <t>Bachelor (FH)</t>
  </si>
  <si>
    <r>
      <t>Master (FH)</t>
    </r>
    <r>
      <rPr>
        <vertAlign val="superscript"/>
        <sz val="9"/>
        <rFont val="Arial"/>
        <family val="2"/>
      </rPr>
      <t>7)</t>
    </r>
  </si>
  <si>
    <r>
      <t>Master</t>
    </r>
    <r>
      <rPr>
        <vertAlign val="superscript"/>
        <sz val="9"/>
        <rFont val="Arial"/>
        <family val="2"/>
      </rPr>
      <t>8)</t>
    </r>
  </si>
  <si>
    <t>Promotion</t>
  </si>
  <si>
    <t>Diplom, Magister, künst-lerische, kirchliche oder sonstige  Abschlüsse</t>
  </si>
  <si>
    <t>Anzahl</t>
  </si>
  <si>
    <t>in %</t>
  </si>
  <si>
    <t>●</t>
  </si>
  <si>
    <t>─</t>
  </si>
  <si>
    <t>Männlich</t>
  </si>
  <si>
    <t>–</t>
  </si>
  <si>
    <t>Weiblich</t>
  </si>
  <si>
    <t>Master</t>
  </si>
  <si>
    <t>Prüfungsjahr</t>
  </si>
  <si>
    <t>Folgestudium</t>
  </si>
  <si>
    <t>Bachelor</t>
  </si>
  <si>
    <t>Prüf-ungs-jahr</t>
  </si>
  <si>
    <r>
      <t>Fächergruppen</t>
    </r>
    <r>
      <rPr>
        <vertAlign val="superscript"/>
        <sz val="9"/>
        <rFont val="Arial"/>
        <family val="2"/>
      </rPr>
      <t>1)</t>
    </r>
  </si>
  <si>
    <t>Sport</t>
  </si>
  <si>
    <t>Erststudium: Anteil der Fächergruppen (in %)</t>
  </si>
  <si>
    <r>
      <t>Darunter Bachelorabschlüsse</t>
    </r>
    <r>
      <rPr>
        <vertAlign val="superscript"/>
        <sz val="9"/>
        <color indexed="8"/>
        <rFont val="Arial"/>
        <family val="2"/>
      </rPr>
      <t>2)</t>
    </r>
    <r>
      <rPr>
        <sz val="9"/>
        <color indexed="8"/>
        <rFont val="Arial"/>
        <family val="2"/>
      </rPr>
      <t xml:space="preserve"> (Anzahl)</t>
    </r>
  </si>
  <si>
    <t>Darunter Bachelorabschlüsse: Anteil der Fächergruppen (in %, zeilenweise)</t>
  </si>
  <si>
    <t>Darunter Bachelorabschlüsse: Anteil der Frauen (in %, bezogen auf Bachelorabschlüsse)</t>
  </si>
  <si>
    <t>Quelle: Statistische Ämter des Bundes und der Länder, Hochschulstatistik, Recherche in DZHW-ICE, eigene Berechnungen</t>
  </si>
  <si>
    <t>Folgeabschluss: Anteil der Fächergruppen (in %, zeilenweise)</t>
  </si>
  <si>
    <t>Folgeabschluss: Anteil weiblich (in %, bezogen auf alle Folgeabschlüsse)</t>
  </si>
  <si>
    <t>Darunter: Masterabschluss: Anzahl Masterabschlüsse in den Fächergruppen</t>
  </si>
  <si>
    <t>Masterabschluss: Anteil der Fächergruppen (in %, zeilenweise)</t>
  </si>
  <si>
    <t>Masterabschluss: Anteil Fachhochschulen (in %, bezogen auf alle Masterabschlüsse)</t>
  </si>
  <si>
    <t>Masterabschluss: Anteil weiblich (in %, bezogen auf alle Masterabschlüsse)</t>
  </si>
  <si>
    <t>Darunter: Promotionen: Anzahl Promovierte in den Fächergruppen</t>
  </si>
  <si>
    <t>Promotionen: Anteil der Fächergruppen (in %, zeilenweise)</t>
  </si>
  <si>
    <t>Promotionen: Anteil weiblich (in %, bezogen auf alle Promovierten)</t>
  </si>
  <si>
    <t>Staatlich</t>
  </si>
  <si>
    <t>Kirchlich</t>
  </si>
  <si>
    <t>Privat</t>
  </si>
  <si>
    <t>Hochschulen insgesamt</t>
  </si>
  <si>
    <t>Universitäten</t>
  </si>
  <si>
    <r>
      <t>Fachhochschulen</t>
    </r>
    <r>
      <rPr>
        <vertAlign val="superscript"/>
        <sz val="9"/>
        <rFont val="Arial"/>
        <family val="2"/>
      </rPr>
      <t>1)</t>
    </r>
  </si>
  <si>
    <t>1) Einschließlich Verwaltungsfachhochschulen.</t>
  </si>
  <si>
    <t>Zurück zum Inhalt</t>
  </si>
  <si>
    <t>Art des Abschlusses</t>
  </si>
  <si>
    <t>Fachkraft (2)</t>
  </si>
  <si>
    <t>Anzahl Erwerbstätige</t>
  </si>
  <si>
    <t xml:space="preserve">in % </t>
  </si>
  <si>
    <t>in Tsd.</t>
  </si>
  <si>
    <t xml:space="preserve">Insgesamt </t>
  </si>
  <si>
    <t>Erwerbstätige insgesamt</t>
  </si>
  <si>
    <t xml:space="preserve">/ </t>
  </si>
  <si>
    <t>/</t>
  </si>
  <si>
    <t>Berufsakademie</t>
  </si>
  <si>
    <t>Hochschulabschlüsse insgesamt</t>
  </si>
  <si>
    <t>Verwaltungsfachhochschulen</t>
  </si>
  <si>
    <t>Diplom</t>
  </si>
  <si>
    <t>Universität</t>
  </si>
  <si>
    <t>Diplom, Magister, Staatsexamen</t>
  </si>
  <si>
    <t>Sonstige Uni
(Diplom, Magister, 
Staats-examen)</t>
  </si>
  <si>
    <t>Sonstige FH
(Diplom FH)</t>
  </si>
  <si>
    <t>Sonstige Folge-abschlüsse
Uni &amp; FH</t>
  </si>
  <si>
    <t>Master Uni
(einschl. Master
Lehramt)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</si>
  <si>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</si>
  <si>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</si>
  <si>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</si>
  <si>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</si>
  <si>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</si>
  <si>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</si>
  <si>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</si>
  <si>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</si>
  <si>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</si>
  <si>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</si>
  <si>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</si>
  <si>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</si>
  <si>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</si>
  <si>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</si>
  <si>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Klicken Sie auf den unten stehenden Link oder auf den Reiter am unteren Bildschirmrand, um eine gewünschte Tabelle aufzurufen!</t>
  </si>
  <si>
    <t>Absol-
vent:innen</t>
  </si>
  <si>
    <t>Spezialist:in (3)</t>
  </si>
  <si>
    <t>Expert:in (4)</t>
  </si>
  <si>
    <t>Helfer:in (1)</t>
  </si>
  <si>
    <t>Geistes-
wissenschaften</t>
  </si>
  <si>
    <t>Ingenieur-
wissenschaften</t>
  </si>
  <si>
    <t>Humanmedizin/
Gesund-heitswiss.</t>
  </si>
  <si>
    <t>Mathematik/ Natur-
wissenschaften</t>
  </si>
  <si>
    <t>Folgeabschluss insgesamt: Anzahl Absolvent:innen in den Fächergruppen</t>
  </si>
  <si>
    <t>Fachhoch-
schulen</t>
  </si>
  <si>
    <t>Bachelor
Fachhoch-
schule</t>
  </si>
  <si>
    <t>Master
Fachhoch-
schule</t>
  </si>
  <si>
    <t>Absol- 
vent:innen</t>
  </si>
  <si>
    <t>Erstabschluss: Absolvent:innen in den Fächergruppen (Anzahl)</t>
  </si>
  <si>
    <t>Erststudium: Anteil der Frauen (in %, bezogen auf alle Erstabsolvent:innen)</t>
  </si>
  <si>
    <t>Erststudium: Anteil der auf Fachhochschulen entfallenden Abschlüsse (in %, bezogen auf alle Erstabsolvent:innen)</t>
  </si>
  <si>
    <t>* Einschließlich Verwaltungsfachhochschulen.
** Nach der zum Wintersemester 2015/16 reformierten Fächergliederung.
1) Aufgliederung ohne die Fächergruppe „Außerhalb der Studienbereichsgliederung“.
2) Ohne Bachelor (LA). 
Quelle: Statistische Ämter des Bundes und der Länder, Hochschulstatistik, Recherche in DZHW-ICE, eigene Berechnungen</t>
  </si>
  <si>
    <t>* Einschließlich Verwaltungsfachhochschulen.
** Abschluss eines weiteren Studiums, alle Abschlussarten.
*** Ohne Master (Lehramt).
1) Aufgliederung ohne die Fächergruppe „Außerhalb der Studienbereichsgliederung“.
Quelle: Statistische Ämter des Bundes und der Länder, Hochschulstatistik, Recherche in DZHW-ICE, eigene Berechnungen</t>
  </si>
  <si>
    <t xml:space="preserve"> Staats-examen (ohne Lehramt)</t>
  </si>
  <si>
    <t>davon nach Art des Hochschulabschlusses</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</si>
  <si>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(in Deutschland: Bachelor oder FH-Diplom) sowie (4) hoch komplexe Tätigkeiten, die einen universitären Abschluss der ISCED-Stufen 7 oder 8 erfordern (in Deutschland: Master-, Diplom- oder Magisterabschluss, Staatsexamen, Promotion).
** Ohne Hochschulabsolvent:innen mit im Ausland erworbenen Hochschulabschlüssen.
1) Ohne Erwerbstätige mit abgeschlossenem Studium oder abgeschlossener Fachschulbildung, die aktuell eine Hochschule besuchen und studienbegleitend erwerbstätig sind. 
2) Kategorie ist für 2018 nicht mit 2016 vergleichbar. 2018 ohne Fachschulenfür Erzieher:innen.
3) Ohne Verwaltungsfachhochschulen. 
Quelle: Statistische Ämter des Bundes und der Länder, Mikrozensus, Sonderauswertungen, eigene Berechnungen</t>
  </si>
  <si>
    <t>Erststudium</t>
  </si>
  <si>
    <t>Rechts-, Wirt-schafts- und Sozialwiss.</t>
  </si>
  <si>
    <t>Agrar-, 
Forst- und
Ernährungs- wiss., Veterinär-medizin</t>
  </si>
  <si>
    <t>Kunst, 
Kunst-
wissenschaft</t>
  </si>
  <si>
    <t>Agrar-, Forst- und  
Ernährungs- wiss., Veterinär-medizin</t>
  </si>
  <si>
    <t>-</t>
  </si>
  <si>
    <t>Geistes-wiss.</t>
  </si>
  <si>
    <t>Tab. F5-4web: Absolvent:innen mit Erst- und Masterabschlüssen 2005 bis 2022 nach Hochschulart und Trägerschaft der Hochschule (in %)</t>
  </si>
  <si>
    <t>darunter: Bachelorabschlüsse</t>
  </si>
  <si>
    <t>darunter: Masterabschlüsse</t>
  </si>
  <si>
    <t>1) Ohne Lehramt Bachelor.
2) Ohne Lehramt Master.
Quelle: Statistische Ämter des Bundes und der Länder, Hochschulstatistik, Recherche in DZHW/ICE, eigene Berechnungen</t>
  </si>
  <si>
    <t>Tab. F5-2web: Hochschulabsolvent:innen* mit Erstabschluss und mit Bachelorabschluss für die Jahre 1995, 2000 und 2005 bis 2022 nach Fächergruppen**, Art der Hochschule und Geschlecht</t>
  </si>
  <si>
    <r>
      <t>Darunter bei Bacherlorabschlüssen</t>
    </r>
    <r>
      <rPr>
        <vertAlign val="superscript"/>
        <sz val="9"/>
        <rFont val="Arial"/>
        <family val="2"/>
      </rPr>
      <t>1)</t>
    </r>
  </si>
  <si>
    <t>Ins-gesamt</t>
  </si>
  <si>
    <t>Rechts-, Wirt-schafts- und Sozial-wiss.</t>
  </si>
  <si>
    <t>Mathe-matik, Natur-wiss.</t>
  </si>
  <si>
    <t>Inge-nieur-wiss.</t>
  </si>
  <si>
    <t>Kunst, Kunst-wiss.</t>
  </si>
  <si>
    <t>Darunter bei Masterabschlüssen</t>
  </si>
  <si>
    <t>Darunter bei Promotionen</t>
  </si>
  <si>
    <t>Art des Abschlusses
Fachrichtung</t>
  </si>
  <si>
    <t>Helfer/in (1)</t>
  </si>
  <si>
    <t>Spezialist/in (3)</t>
  </si>
  <si>
    <t>Expert/in (4)</t>
  </si>
  <si>
    <t>Hochschulabsolventinnen und 
-absolventen insgesamt</t>
  </si>
  <si>
    <t>Bachelor (Uni und FH)
Darunter:</t>
  </si>
  <si>
    <t>Sprach- und Kulturwiss., Sport</t>
  </si>
  <si>
    <t>Master FH
Darunter:</t>
  </si>
  <si>
    <t>Diplom FH</t>
  </si>
  <si>
    <t>Master, Diplom, Staatsexamen, Promotion (Uni)
Darunter:</t>
  </si>
  <si>
    <t>Lehramt</t>
  </si>
  <si>
    <t>Humanmedizin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</si>
  <si>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</si>
  <si>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Fallzahl insgesamt</t>
  </si>
  <si>
    <t>Bachelor 
Universität (einschl. Bachelor Lehramt)</t>
  </si>
  <si>
    <t xml:space="preserve">Tab. F5-8web: Anforderungsniveau* der von 25 bis unter 34-Jährigen Erwerbstätigen mit Hochschulabschlüssen 2016, 2019 und 2022 ausgeübten Berufe nach Art des Hochschulabschlusses** und ausgewählten Fachrichtungen </t>
  </si>
  <si>
    <t>Tab. F5-1web: Zahl der Erstabsolvent:innen und Absolvent:innenquote* sowie der Folgeabschlüsse 1995 bis 2022 nach Art des Hochschulabschlusses und nach Geschlecht**</t>
  </si>
  <si>
    <t>Tab. F5-1web</t>
  </si>
  <si>
    <t xml:space="preserve">Inhalt </t>
  </si>
  <si>
    <t xml:space="preserve">Im Bildungsbericht 2022 enthalten als </t>
  </si>
  <si>
    <t>Tabellen zur Buchpublikation</t>
  </si>
  <si>
    <t>Tab. F5-2web</t>
  </si>
  <si>
    <t>Tab. F5-3web</t>
  </si>
  <si>
    <t>Tab. F5-4web</t>
  </si>
  <si>
    <t>Tab. F5-5web</t>
  </si>
  <si>
    <t>Tab. F5-6web</t>
  </si>
  <si>
    <t>Zahl der Erstabsolvent:innen und Absolvent:innenquote sowie der Folgeabschlüsse 1995 bis 2022 nach Art des Hochschulabschlusses und nach Geschlecht</t>
  </si>
  <si>
    <t>Hochschulabsolvent:innen mit Erstabschluss und mit Bachelorabschluss für die Jahre 1995, 2000 und 2005 bis 2022 nach Fächergruppen, Art der Hochschule und Geschlecht</t>
  </si>
  <si>
    <t>Absolvent:innen mit Erst- und Masterabschlüssen 2005 bis 2022 nach Hochschulart und Trägerschaft der Hochschule (in %)</t>
  </si>
  <si>
    <t>Tab. F5-7web</t>
  </si>
  <si>
    <t>Tab. F5-8web</t>
  </si>
  <si>
    <t xml:space="preserve">Anforderungsniveau der von 25 bis unter 34-Jährigen Erwerbstätigen mit Hochschulabschlüssen 2016, 2019 und 2022 ausgeübten Berufe nach Art des Hochschulabschlusses und ausgewählten Fachrichtungen </t>
  </si>
  <si>
    <t>Anforderungsniveau der von 25 bis unter 35-Jährigen Erwerbstätigen mit Hochschulabschluss (ISCED-Stufen 5-8) 2016, 2018, 2019 und 2022 ausgeübten Berufe nach Art des Hochschulabschlusses, Hochschulart, Geschlecht und Migrationshintergrund</t>
  </si>
  <si>
    <t>Tab. F5-7web: Anforderungsniveau* der von 25 bis unter 35-Jährigen Erwerbstätigen mit Hochschulabschluss (ISCED-Stufen 5-8) 2016, 2018, 2019 und 2022 ausgeübten Berufe nach Art des Hochschulabschlusses, Hochschulart**, Geschlecht und Einwanderungsgeschichte</t>
  </si>
  <si>
    <t>Ohne Einwanderungsgeschichte</t>
  </si>
  <si>
    <t>Mit Einwanderungsgeschichte</t>
  </si>
  <si>
    <t>Tab. F5-3web: Hochschulabsolvent:innen* mit Folgeabschluss** mit Masterabschluss*** und mit Promotion für die Jahre 1995, 2000 und 2005 bis 2022 nach Fächergruppen, Geschlecht</t>
  </si>
  <si>
    <t>Hochschulabsolvent:innen mit Folgeabschluss mit Masterabschluss und mit Promotion für die Jahre 1995, 2000 und 2005 bis 2022 nach Fächergruppen, Geschlecht</t>
  </si>
  <si>
    <t>Internationale Absolvent:innen</t>
  </si>
  <si>
    <r>
      <t>Anforderungsniveau des ausgeübten Berufs nach KldB2010
(ohne Schüler:innen, ohne Studierende)</t>
    </r>
    <r>
      <rPr>
        <vertAlign val="superscript"/>
        <sz val="9"/>
        <rFont val="Arial"/>
        <family val="2"/>
      </rPr>
      <t>1)</t>
    </r>
  </si>
  <si>
    <r>
      <t>Meister, Techniker, Fachakademie</t>
    </r>
    <r>
      <rPr>
        <vertAlign val="superscript"/>
        <sz val="9"/>
        <rFont val="Arial"/>
        <family val="2"/>
      </rPr>
      <t>2)</t>
    </r>
  </si>
  <si>
    <r>
      <t>Fachhochschulen</t>
    </r>
    <r>
      <rPr>
        <vertAlign val="superscript"/>
        <sz val="9"/>
        <rFont val="Arial"/>
        <family val="2"/>
      </rPr>
      <t>3)</t>
    </r>
  </si>
  <si>
    <r>
      <t>Anforderungsniveau des ausgeübten Berufs nach KldB2010</t>
    </r>
    <r>
      <rPr>
        <vertAlign val="superscript"/>
        <sz val="9"/>
        <rFont val="Arial"/>
        <family val="2"/>
      </rPr>
      <t>3)</t>
    </r>
  </si>
  <si>
    <t>Rechts- und Wirtschaftswissenschaften</t>
  </si>
  <si>
    <t>Sozialwesen, Sozialwissenschaften</t>
  </si>
  <si>
    <r>
      <t>Ingenieurwissenschaften</t>
    </r>
    <r>
      <rPr>
        <vertAlign val="superscript"/>
        <sz val="9"/>
        <rFont val="Arial"/>
        <family val="2"/>
      </rPr>
      <t>1)</t>
    </r>
  </si>
  <si>
    <t>Sprach- und Kulturwissenschaften, Sport</t>
  </si>
  <si>
    <r>
      <t>Mathematik, Naturwissenschaften</t>
    </r>
    <r>
      <rPr>
        <vertAlign val="superscript"/>
        <sz val="9"/>
        <rFont val="Arial"/>
        <family val="2"/>
      </rPr>
      <t>2)</t>
    </r>
  </si>
  <si>
    <t>Kunst, Kunstwissenschaft</t>
  </si>
  <si>
    <t>Tab. F5-5web: Anzahl der Absolvent:innen mit Erst- und Folgeabschluss 1995 bis 2022 nach Art des Abschlusses und Hochschulart* (Anzahl**)</t>
  </si>
  <si>
    <t>Anzahl der Absolvent:innen mit Erst- und Folgeabschluss 1995 bis 2022 nach Art des Abschlusses und Hochschulart (Anzahl)</t>
  </si>
  <si>
    <t>davon nach Art des Abschlusses</t>
  </si>
  <si>
    <t>Tab. F5-6web:  Internationale Absolvent:innen 2008 bis 2022 nach Art des Studiums, ausgewählten Fachrichtungen und Abschlussarten (in % und Anzahl)</t>
  </si>
  <si>
    <t>Internationale Absolvent:innen 2008 bis 2022 nach Art des Studiums, ausgewählten Fachrichtungen und Abschlussarten (in % und Anzahl)</t>
  </si>
  <si>
    <t>* Absolventenquote in nationaler Abgrenzung: Anteil der Absolvent:innen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(LA).
Quelle: Statistische Ämter des Bundes und der Länder, Hochschulstatistik, Recherche in DZHW-ICE, eigene Berechnungen</t>
  </si>
  <si>
    <t>* Universitäten einschließlich der Pädagogischen, Theologischen und Konsthochschulen, Fachhochschulen einschließlich Verwaltungsfachhochschulen.
** Es kommt zu Doppelzählungen, weil nicht Personen, sondern Abschlüsse ausgewiesen sind.
Quelle: Statistische Ämter des Bundes und der Länder, Hochschulstatistik</t>
  </si>
  <si>
    <t>Abschlüsse insgesamt</t>
  </si>
  <si>
    <t>Prüfungs-jahr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</si>
</sst>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1" formatCode="_-* #,##0_-;\-* #,##0_-;_-* &quot;-&quot;_-;_-@_-"/>
    <numFmt numFmtId="44" formatCode="_-* #,##0.00\ &quot;€&quot;_-;\-* #,##0.00\ &quot;€&quot;_-;_-* &quot;-&quot;??\ &quot;€&quot;_-;_-@_-"/>
    <numFmt numFmtId="43" formatCode="_-* #,##0.00_-;\-* #,##0.00_-;_-* &quot;-&quot;??_-;_-@_-"/>
    <numFmt numFmtId="164" formatCode="0.0"/>
    <numFmt numFmtId="165" formatCode="#,##0.0"/>
    <numFmt numFmtId="166" formatCode="_(* #,##0.00_);_(* \(#,##0.00\);_(* &quot;-&quot;??_);_(@_)"/>
    <numFmt numFmtId="167" formatCode="_(* #,##0_);_(* \(#,##0\);_(* &quot;-&quot;??_);_(@_)"/>
    <numFmt numFmtId="168" formatCode="\ \ \ @\ *."/>
    <numFmt numFmtId="169" formatCode="##\ ##"/>
    <numFmt numFmtId="170" formatCode="##\ ##\ #"/>
    <numFmt numFmtId="171" formatCode="##\ ##\ ##"/>
    <numFmt numFmtId="172" formatCode="##\ ##\ ##\ ###"/>
    <numFmt numFmtId="173" formatCode="General_)"/>
    <numFmt numFmtId="174" formatCode="&quot;£&quot;#,##0.00;\-&quot;£&quot;#,##0.00"/>
    <numFmt numFmtId="175" formatCode="_(* #,##0_);_(* \(#,##0\);_(* &quot;-&quot;_);_(@_)"/>
    <numFmt numFmtId="176" formatCode="_-* #,##0.00\ _F_-;\-* #,##0.00\ _F_-;_-* &quot;-&quot;??\ _F_-;_-@_-"/>
    <numFmt numFmtId="177" formatCode="#,##0.000"/>
    <numFmt numFmtId="178" formatCode="#,##0.00%;[Red]\(#,##0.00%\)"/>
    <numFmt numFmtId="179" formatCode="_(&quot;€&quot;* #,##0.00_);_(&quot;€&quot;* \(#,##0.00\);_(&quot;€&quot;* &quot;-&quot;??_);_(@_)"/>
    <numFmt numFmtId="180" formatCode="_(&quot;€&quot;* #,##0_);_(&quot;€&quot;* \(#,##0\);_(&quot;€&quot;* &quot;-&quot;_);_(@_)"/>
    <numFmt numFmtId="181" formatCode="_(&quot;$&quot;* #,##0_);_(&quot;$&quot;* \(#,##0\);_(&quot;$&quot;* &quot;-&quot;_);_(@_)"/>
    <numFmt numFmtId="182" formatCode="_(&quot;$&quot;* #,##0.00_);_(&quot;$&quot;* \(#,##0.00\);_(&quot;$&quot;* &quot;-&quot;??_);_(@_)"/>
    <numFmt numFmtId="183" formatCode="&quot;$&quot;#,##0\ ;\(&quot;$&quot;#,##0\)"/>
    <numFmt numFmtId="184" formatCode="_([$€]* #,##0.00_);_([$€]* \(#,##0.00\);_([$€]* &quot;-&quot;??_);_(@_)"/>
    <numFmt numFmtId="185" formatCode="_-* #,##0.00\ [$€-1]_-;\-* #,##0.00\ [$€-1]_-;_-* &quot;-&quot;??\ [$€-1]_-"/>
    <numFmt numFmtId="186" formatCode="&quot;$&quot;#,##0_);\(&quot;$&quot;#,##0.0\)"/>
    <numFmt numFmtId="187" formatCode="_-&quot;$&quot;* #,##0_-;\-&quot;$&quot;* #,##0_-;_-&quot;$&quot;* &quot;-&quot;_-;_-@_-"/>
    <numFmt numFmtId="188" formatCode="_-&quot;$&quot;* #,##0.00_-;\-&quot;$&quot;* #,##0.00_-;_-&quot;$&quot;* &quot;-&quot;??_-;_-@_-"/>
    <numFmt numFmtId="189" formatCode="0.00_)"/>
    <numFmt numFmtId="190" formatCode="_-* #,##0.00\ _k_r_-;\-* #,##0.00\ _k_r_-;_-* &quot;-&quot;??\ _k_r_-;_-@_-"/>
    <numFmt numFmtId="191" formatCode="@\ *."/>
    <numFmt numFmtId="192" formatCode="_ * #,##0.00_ ;_ * \-#,##0.00_ ;_ * &quot;-&quot;??_ ;_ @_ "/>
    <numFmt numFmtId="193" formatCode="####0;\-####0;\-"/>
    <numFmt numFmtId="194" formatCode="##\ ##0.0;\-##\ ##0.0;\-"/>
    <numFmt numFmtId="195" formatCode="#\ ###\ ##0;\-#\ ###\ ##0;\-;@"/>
    <numFmt numFmtId="196" formatCode="\(0.0\)"/>
  </numFmts>
  <fonts count="148">
    <font>
      <sz val="10"/>
      <name val="Arial"/>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b/>
      <sz val="10"/>
      <name val="Arial"/>
      <family val="2"/>
    </font>
    <font>
      <sz val="9"/>
      <name val="Arial"/>
      <family val="2"/>
    </font>
    <font>
      <vertAlign val="superscript"/>
      <sz val="9"/>
      <name val="Arial"/>
      <family val="2"/>
    </font>
    <font>
      <sz val="11"/>
      <name val="Arial"/>
      <family val="2"/>
    </font>
    <font>
      <sz val="10"/>
      <name val="Arial"/>
      <family val="2"/>
    </font>
    <font>
      <sz val="8.5"/>
      <name val="Arial"/>
      <family val="2"/>
    </font>
    <font>
      <sz val="9"/>
      <name val="Times New Roman"/>
      <family val="1"/>
    </font>
    <font>
      <sz val="8"/>
      <name val="Arial"/>
      <family val="2"/>
    </font>
    <font>
      <sz val="9"/>
      <color indexed="8"/>
      <name val="Arial"/>
      <family val="2"/>
    </font>
    <font>
      <vertAlign val="superscript"/>
      <sz val="9"/>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indexed="8"/>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sz val="10"/>
      <color theme="1"/>
      <name val="Liberation Sans"/>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sz val="10"/>
      <name val="Arial"/>
      <family val="2"/>
    </font>
    <font>
      <b/>
      <sz val="9"/>
      <name val="Arial"/>
      <family val="2"/>
    </font>
    <font>
      <b/>
      <sz val="9"/>
      <name val="Symbol"/>
      <family val="1"/>
    </font>
    <font>
      <sz val="10"/>
      <color theme="1"/>
      <name val="MetaNormalLF-Roman"/>
      <family val="2"/>
    </font>
    <font>
      <sz val="10"/>
      <color theme="0"/>
      <name val="Arial"/>
      <family val="2"/>
    </font>
    <font>
      <sz val="10"/>
      <color theme="0"/>
      <name val="MetaNormalLF-Roman"/>
      <family val="2"/>
    </font>
    <font>
      <b/>
      <sz val="10"/>
      <color rgb="FF3F3F3F"/>
      <name val="Arial"/>
      <family val="2"/>
    </font>
    <font>
      <b/>
      <sz val="10"/>
      <color rgb="FF3F3F3F"/>
      <name val="MetaNormalLF-Roman"/>
      <family val="2"/>
    </font>
    <font>
      <b/>
      <sz val="10"/>
      <color rgb="FFFA7D00"/>
      <name val="Arial"/>
      <family val="2"/>
    </font>
    <font>
      <b/>
      <sz val="10"/>
      <color rgb="FFFA7D00"/>
      <name val="MetaNormalLF-Roman"/>
      <family val="2"/>
    </font>
    <font>
      <sz val="10"/>
      <color rgb="FF3F3F76"/>
      <name val="Arial"/>
      <family val="2"/>
    </font>
    <font>
      <sz val="10"/>
      <color rgb="FF3F3F76"/>
      <name val="MetaNormalLF-Roman"/>
      <family val="2"/>
    </font>
    <font>
      <b/>
      <sz val="10"/>
      <color theme="1"/>
      <name val="Arial"/>
      <family val="2"/>
    </font>
    <font>
      <b/>
      <sz val="10"/>
      <color theme="1"/>
      <name val="MetaNormalLF-Roman"/>
      <family val="2"/>
    </font>
    <font>
      <i/>
      <sz val="10"/>
      <color rgb="FF7F7F7F"/>
      <name val="Arial"/>
      <family val="2"/>
    </font>
    <font>
      <i/>
      <sz val="10"/>
      <color rgb="FF7F7F7F"/>
      <name val="MetaNormalLF-Roman"/>
      <family val="2"/>
    </font>
    <font>
      <sz val="10"/>
      <color rgb="FF006100"/>
      <name val="Arial"/>
      <family val="2"/>
    </font>
    <font>
      <sz val="10"/>
      <color rgb="FF006100"/>
      <name val="MetaNormalLF-Roman"/>
      <family val="2"/>
    </font>
    <font>
      <b/>
      <sz val="10"/>
      <color theme="3"/>
      <name val="MetaNormalLF-Roman"/>
      <family val="2"/>
    </font>
    <font>
      <u/>
      <sz val="10"/>
      <color theme="1"/>
      <name val="MetaNormalLF-Roman"/>
      <family val="2"/>
    </font>
    <font>
      <sz val="12"/>
      <color theme="1"/>
      <name val="Calibri"/>
      <family val="2"/>
      <scheme val="minor"/>
    </font>
    <font>
      <u/>
      <sz val="12"/>
      <color indexed="12"/>
      <name val="MetaNormalLF-Roman"/>
      <family val="2"/>
    </font>
    <font>
      <u/>
      <sz val="11"/>
      <color rgb="FF0000FF"/>
      <name val="Calibri"/>
      <family val="2"/>
      <scheme val="minor"/>
    </font>
    <font>
      <sz val="7"/>
      <name val="Arial"/>
      <family val="2"/>
    </font>
    <font>
      <sz val="10"/>
      <color rgb="FF9C6500"/>
      <name val="MetaNormalLF-Roman"/>
      <family val="2"/>
    </font>
    <font>
      <sz val="10"/>
      <color rgb="FF9C0006"/>
      <name val="Arial"/>
      <family val="2"/>
    </font>
    <font>
      <sz val="10"/>
      <color rgb="FF9C0006"/>
      <name val="MetaNormalLF-Roman"/>
      <family val="2"/>
    </font>
    <font>
      <sz val="9.5"/>
      <color rgb="FF000000"/>
      <name val="Albany AMT"/>
    </font>
    <font>
      <sz val="8"/>
      <color rgb="FF000000"/>
      <name val="Courier"/>
      <family val="3"/>
    </font>
    <font>
      <sz val="10"/>
      <name val="MetaNormalLF-Roman"/>
      <family val="2"/>
    </font>
    <font>
      <sz val="12"/>
      <name val="Arial"/>
      <family val="2"/>
    </font>
    <font>
      <sz val="12"/>
      <name val="Arial MT"/>
    </font>
    <font>
      <sz val="12"/>
      <name val="MetaNormalLF-Roman"/>
      <family val="2"/>
    </font>
    <font>
      <sz val="10"/>
      <color theme="1"/>
      <name val="Calibri"/>
      <family val="2"/>
    </font>
    <font>
      <b/>
      <sz val="15"/>
      <color theme="3"/>
      <name val="Arial"/>
      <family val="2"/>
    </font>
    <font>
      <b/>
      <sz val="15"/>
      <color theme="3"/>
      <name val="MetaNormalLF-Roman"/>
      <family val="2"/>
    </font>
    <font>
      <b/>
      <sz val="13"/>
      <color theme="3"/>
      <name val="Arial"/>
      <family val="2"/>
    </font>
    <font>
      <b/>
      <sz val="13"/>
      <color theme="3"/>
      <name val="MetaNormalLF-Roman"/>
      <family val="2"/>
    </font>
    <font>
      <b/>
      <sz val="11"/>
      <color theme="3"/>
      <name val="Arial"/>
      <family val="2"/>
    </font>
    <font>
      <b/>
      <sz val="11"/>
      <color theme="3"/>
      <name val="MetaNormalLF-Roman"/>
      <family val="2"/>
    </font>
    <font>
      <sz val="10"/>
      <color rgb="FFFA7D00"/>
      <name val="Arial"/>
      <family val="2"/>
    </font>
    <font>
      <sz val="10"/>
      <color rgb="FFFA7D00"/>
      <name val="MetaNormalLF-Roman"/>
      <family val="2"/>
    </font>
    <font>
      <sz val="10"/>
      <color rgb="FFFF0000"/>
      <name val="Arial"/>
      <family val="2"/>
    </font>
    <font>
      <sz val="10"/>
      <color rgb="FFFF0000"/>
      <name val="MetaNormalLF-Roman"/>
      <family val="2"/>
    </font>
    <font>
      <b/>
      <sz val="10"/>
      <color theme="0"/>
      <name val="Arial"/>
      <family val="2"/>
    </font>
    <font>
      <b/>
      <sz val="10"/>
      <color theme="0"/>
      <name val="MetaNormalLF-Roman"/>
      <family val="2"/>
    </font>
    <font>
      <sz val="11"/>
      <color theme="1"/>
      <name val="Arial"/>
      <family val="2"/>
    </font>
    <font>
      <u/>
      <sz val="10"/>
      <color rgb="FF0070C0"/>
      <name val="Arial"/>
      <family val="2"/>
    </font>
    <font>
      <sz val="10"/>
      <color rgb="FF0070C0"/>
      <name val="Arial"/>
      <family val="2"/>
    </font>
    <font>
      <b/>
      <sz val="11"/>
      <color theme="1"/>
      <name val="Arial"/>
      <family val="2"/>
    </font>
  </fonts>
  <fills count="11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D9F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BFBFBF"/>
        <bgColor indexed="64"/>
      </patternFill>
    </fill>
    <fill>
      <patternFill patternType="solid">
        <fgColor indexed="9"/>
        <bgColor indexed="64"/>
      </patternFill>
    </fill>
    <fill>
      <patternFill patternType="solid">
        <fgColor indexed="22"/>
        <bgColor indexed="64"/>
      </patternFill>
    </fill>
    <fill>
      <patternFill patternType="solid">
        <fgColor rgb="FFC5D9F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EEECE1"/>
        <bgColor indexed="64"/>
      </patternFill>
    </fill>
  </fills>
  <borders count="4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theme="4" tint="0.499984740745262"/>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s>
  <cellStyleXfs count="6430">
    <xf numFmtId="0" fontId="0" fillId="0" borderId="0"/>
    <xf numFmtId="166" fontId="2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8" fillId="0" borderId="0" applyNumberFormat="0" applyFill="0" applyBorder="0" applyAlignment="0" applyProtection="0">
      <alignment vertical="top"/>
      <protection locked="0"/>
    </xf>
    <xf numFmtId="0" fontId="23" fillId="0" borderId="0"/>
    <xf numFmtId="0" fontId="29" fillId="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9" fillId="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9" fillId="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9" fillId="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9" fillId="11"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9" fillId="13"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4" borderId="0" applyNumberFormat="0" applyBorder="0" applyAlignment="0" applyProtection="0"/>
    <xf numFmtId="0" fontId="31" fillId="32" borderId="0" applyNumberFormat="0" applyBorder="0" applyAlignment="0" applyProtection="0"/>
    <xf numFmtId="168" fontId="26" fillId="0" borderId="0"/>
    <xf numFmtId="169" fontId="32" fillId="0" borderId="11">
      <alignment horizontal="left"/>
    </xf>
    <xf numFmtId="169" fontId="32" fillId="0" borderId="11">
      <alignment horizontal="left"/>
    </xf>
    <xf numFmtId="0" fontId="29" fillId="4"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29" fillId="6"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1" borderId="0" applyNumberFormat="0" applyBorder="0" applyAlignment="0" applyProtection="0"/>
    <xf numFmtId="0" fontId="29" fillId="8"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3" borderId="0" applyNumberFormat="0" applyBorder="0" applyAlignment="0" applyProtection="0"/>
    <xf numFmtId="0" fontId="29" fillId="10"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5" borderId="0" applyNumberFormat="0" applyBorder="0" applyAlignment="0" applyProtection="0"/>
    <xf numFmtId="0" fontId="29" fillId="12"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29" fillId="14"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49" borderId="0" applyNumberFormat="0" applyBorder="0" applyAlignment="0" applyProtection="0"/>
    <xf numFmtId="0" fontId="31" fillId="31"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31" borderId="0" applyNumberFormat="0" applyBorder="0" applyAlignment="0" applyProtection="0"/>
    <xf numFmtId="0" fontId="31" fillId="53" borderId="0" applyNumberFormat="0" applyBorder="0" applyAlignment="0" applyProtection="0"/>
    <xf numFmtId="0" fontId="31" fillId="3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31" fillId="53" borderId="0" applyNumberFormat="0" applyBorder="0" applyAlignment="0" applyProtection="0"/>
    <xf numFmtId="0" fontId="31" fillId="51" borderId="0" applyNumberFormat="0" applyBorder="0" applyAlignment="0" applyProtection="0"/>
    <xf numFmtId="0" fontId="31" fillId="54" borderId="0" applyNumberFormat="0" applyBorder="0" applyAlignment="0" applyProtection="0"/>
    <xf numFmtId="0" fontId="31" fillId="38" borderId="0" applyNumberFormat="0" applyBorder="0" applyAlignment="0" applyProtection="0"/>
    <xf numFmtId="0" fontId="31" fillId="53" borderId="0" applyNumberFormat="0" applyBorder="0" applyAlignment="0" applyProtection="0"/>
    <xf numFmtId="0" fontId="31" fillId="55" borderId="0" applyNumberFormat="0" applyBorder="0" applyAlignment="0" applyProtection="0"/>
    <xf numFmtId="170" fontId="32" fillId="0" borderId="11">
      <alignment horizontal="left"/>
    </xf>
    <xf numFmtId="170" fontId="32" fillId="0" borderId="11">
      <alignment horizontal="left"/>
    </xf>
    <xf numFmtId="171" fontId="32" fillId="0" borderId="11">
      <alignment horizontal="left"/>
    </xf>
    <xf numFmtId="171" fontId="32" fillId="0" borderId="11">
      <alignment horizontal="left"/>
    </xf>
    <xf numFmtId="0" fontId="33" fillId="56"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7" borderId="0" applyNumberFormat="0" applyBorder="0" applyAlignment="0" applyProtection="0"/>
    <xf numFmtId="0" fontId="33" fillId="56" borderId="0" applyNumberFormat="0" applyBorder="0" applyAlignment="0" applyProtection="0"/>
    <xf numFmtId="0" fontId="33" fillId="3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33" fillId="64"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65" borderId="0" applyNumberFormat="0" applyBorder="0" applyAlignment="0" applyProtection="0"/>
    <xf numFmtId="0" fontId="33" fillId="56" borderId="0" applyNumberFormat="0" applyBorder="0" applyAlignment="0" applyProtection="0"/>
    <xf numFmtId="0" fontId="33" fillId="66" borderId="0" applyNumberFormat="0" applyBorder="0" applyAlignment="0" applyProtection="0"/>
    <xf numFmtId="172" fontId="32" fillId="0" borderId="11">
      <alignment horizontal="left"/>
    </xf>
    <xf numFmtId="172" fontId="32" fillId="0" borderId="11">
      <alignment horizontal="left"/>
    </xf>
    <xf numFmtId="0" fontId="17" fillId="67" borderId="0" applyNumberFormat="0" applyBorder="0" applyAlignment="0" applyProtection="0"/>
    <xf numFmtId="0" fontId="17" fillId="67" borderId="0" applyNumberFormat="0" applyBorder="0" applyAlignment="0" applyProtection="0"/>
    <xf numFmtId="0" fontId="17" fillId="68" borderId="0" applyNumberFormat="0" applyBorder="0" applyAlignment="0" applyProtection="0"/>
    <xf numFmtId="0" fontId="17" fillId="68" borderId="0" applyNumberFormat="0" applyBorder="0" applyAlignment="0" applyProtection="0"/>
    <xf numFmtId="0" fontId="17" fillId="69" borderId="0" applyNumberFormat="0" applyBorder="0" applyAlignment="0" applyProtection="0"/>
    <xf numFmtId="0" fontId="17" fillId="69" borderId="0" applyNumberFormat="0" applyBorder="0" applyAlignment="0" applyProtection="0"/>
    <xf numFmtId="0" fontId="17" fillId="70" borderId="0" applyNumberFormat="0" applyBorder="0" applyAlignment="0" applyProtection="0"/>
    <xf numFmtId="0" fontId="17" fillId="70" borderId="0" applyNumberFormat="0" applyBorder="0" applyAlignment="0" applyProtection="0"/>
    <xf numFmtId="0" fontId="17" fillId="71" borderId="0" applyNumberFormat="0" applyBorder="0" applyAlignment="0" applyProtection="0"/>
    <xf numFmtId="0" fontId="17" fillId="71" borderId="0" applyNumberFormat="0" applyBorder="0" applyAlignment="0" applyProtection="0"/>
    <xf numFmtId="0" fontId="17" fillId="72" borderId="0" applyNumberFormat="0" applyBorder="0" applyAlignment="0" applyProtection="0"/>
    <xf numFmtId="0" fontId="17" fillId="72" borderId="0" applyNumberFormat="0" applyBorder="0" applyAlignment="0" applyProtection="0"/>
    <xf numFmtId="0" fontId="33" fillId="73"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3" fillId="65" borderId="0" applyNumberFormat="0" applyBorder="0" applyAlignment="0" applyProtection="0"/>
    <xf numFmtId="0" fontId="33" fillId="56" borderId="0" applyNumberFormat="0" applyBorder="0" applyAlignment="0" applyProtection="0"/>
    <xf numFmtId="0" fontId="33" fillId="76" borderId="0" applyNumberFormat="0" applyBorder="0" applyAlignment="0" applyProtection="0"/>
    <xf numFmtId="0" fontId="34" fillId="0" borderId="15">
      <alignment horizontal="center" vertical="center"/>
    </xf>
    <xf numFmtId="0" fontId="34" fillId="0" borderId="15">
      <alignment horizontal="center" vertical="center"/>
    </xf>
    <xf numFmtId="0" fontId="34" fillId="0" borderId="15">
      <alignment horizontal="center" vertical="center"/>
    </xf>
    <xf numFmtId="0" fontId="34" fillId="0" borderId="15">
      <alignment horizontal="center" vertical="center"/>
    </xf>
    <xf numFmtId="0" fontId="34" fillId="0" borderId="15">
      <alignment horizontal="center" vertical="center"/>
    </xf>
    <xf numFmtId="0" fontId="34" fillId="0" borderId="15">
      <alignment horizontal="center" vertical="center"/>
    </xf>
    <xf numFmtId="0" fontId="35" fillId="31" borderId="25" applyNumberFormat="0" applyAlignment="0" applyProtection="0"/>
    <xf numFmtId="0" fontId="7" fillId="77" borderId="0" applyNumberFormat="0" applyBorder="0" applyAlignment="0" applyProtection="0"/>
    <xf numFmtId="0" fontId="7" fillId="77" borderId="0" applyNumberFormat="0" applyBorder="0" applyAlignment="0" applyProtection="0"/>
    <xf numFmtId="0" fontId="36" fillId="31" borderId="26" applyNumberFormat="0" applyAlignment="0" applyProtection="0"/>
    <xf numFmtId="0" fontId="26" fillId="78" borderId="27"/>
    <xf numFmtId="0" fontId="26" fillId="78" borderId="27"/>
    <xf numFmtId="0" fontId="26" fillId="78" borderId="27"/>
    <xf numFmtId="0" fontId="26" fillId="78" borderId="27"/>
    <xf numFmtId="0" fontId="26" fillId="78" borderId="27"/>
    <xf numFmtId="0" fontId="26" fillId="78" borderId="27"/>
    <xf numFmtId="0" fontId="26" fillId="78" borderId="27"/>
    <xf numFmtId="0" fontId="26" fillId="78" borderId="27"/>
    <xf numFmtId="0" fontId="26" fillId="78" borderId="27"/>
    <xf numFmtId="0" fontId="26" fillId="78" borderId="27"/>
    <xf numFmtId="0" fontId="37" fillId="79" borderId="28">
      <alignment horizontal="right" vertical="top" wrapText="1"/>
    </xf>
    <xf numFmtId="0" fontId="37" fillId="80" borderId="28">
      <alignment horizontal="right" vertical="top" wrapText="1"/>
    </xf>
    <xf numFmtId="0" fontId="37" fillId="80" borderId="28">
      <alignment horizontal="right" vertical="top" wrapText="1"/>
    </xf>
    <xf numFmtId="0" fontId="38" fillId="0" borderId="0"/>
    <xf numFmtId="173" fontId="39" fillId="0" borderId="0">
      <alignment vertical="top"/>
    </xf>
    <xf numFmtId="0" fontId="11" fillId="81" borderId="3" applyNumberFormat="0" applyAlignment="0" applyProtection="0"/>
    <xf numFmtId="0" fontId="11" fillId="81" borderId="3" applyNumberFormat="0" applyAlignment="0" applyProtection="0"/>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26" fillId="0" borderId="11"/>
    <xf numFmtId="0" fontId="13" fillId="82" borderId="6" applyNumberFormat="0" applyAlignment="0" applyProtection="0"/>
    <xf numFmtId="0" fontId="13" fillId="82" borderId="6" applyNumberFormat="0" applyAlignment="0" applyProtection="0"/>
    <xf numFmtId="0" fontId="40" fillId="83"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0" fillId="84" borderId="29">
      <alignment horizontal="left" vertical="top" wrapText="1"/>
    </xf>
    <xf numFmtId="0" fontId="41" fillId="20" borderId="0">
      <alignment horizontal="center"/>
    </xf>
    <xf numFmtId="0" fontId="42" fillId="20" borderId="0">
      <alignment horizontal="center" vertical="center"/>
    </xf>
    <xf numFmtId="0" fontId="23" fillId="85"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85" borderId="0">
      <alignment horizontal="center" wrapText="1"/>
    </xf>
    <xf numFmtId="0" fontId="23" fillId="85" borderId="0">
      <alignment horizontal="center" wrapText="1"/>
    </xf>
    <xf numFmtId="0" fontId="23" fillId="85" borderId="0">
      <alignment horizontal="center" wrapText="1"/>
    </xf>
    <xf numFmtId="0" fontId="23" fillId="20" borderId="0">
      <alignment horizontal="center" wrapText="1"/>
    </xf>
    <xf numFmtId="0" fontId="23" fillId="85" borderId="0">
      <alignment horizontal="center" wrapText="1"/>
    </xf>
    <xf numFmtId="0" fontId="23" fillId="20" borderId="0">
      <alignment horizontal="center" wrapText="1"/>
    </xf>
    <xf numFmtId="0" fontId="23" fillId="85" borderId="0">
      <alignment horizontal="center" wrapText="1"/>
    </xf>
    <xf numFmtId="0" fontId="23" fillId="20" borderId="0">
      <alignment horizontal="center" wrapText="1"/>
    </xf>
    <xf numFmtId="0" fontId="23" fillId="20" borderId="0">
      <alignment horizontal="center" wrapText="1"/>
    </xf>
    <xf numFmtId="0" fontId="23" fillId="85" borderId="0">
      <alignment horizontal="center" wrapText="1"/>
    </xf>
    <xf numFmtId="0" fontId="23" fillId="20" borderId="0">
      <alignment horizontal="center" wrapText="1"/>
    </xf>
    <xf numFmtId="0" fontId="23" fillId="85" borderId="0">
      <alignment horizontal="center" wrapText="1"/>
    </xf>
    <xf numFmtId="0" fontId="23" fillId="20" borderId="0">
      <alignment horizontal="center" wrapText="1"/>
    </xf>
    <xf numFmtId="0" fontId="23" fillId="85" borderId="0">
      <alignment horizontal="center" wrapText="1"/>
    </xf>
    <xf numFmtId="0" fontId="23" fillId="85" borderId="0">
      <alignment horizontal="center" wrapText="1"/>
    </xf>
    <xf numFmtId="0" fontId="23" fillId="20" borderId="0">
      <alignment horizontal="center" wrapText="1"/>
    </xf>
    <xf numFmtId="0" fontId="23" fillId="20" borderId="0">
      <alignment horizontal="center" wrapText="1"/>
    </xf>
    <xf numFmtId="0" fontId="23" fillId="85" borderId="0">
      <alignment horizontal="center" wrapText="1"/>
    </xf>
    <xf numFmtId="0" fontId="23" fillId="20" borderId="0">
      <alignment horizontal="center" wrapText="1"/>
    </xf>
    <xf numFmtId="0" fontId="23" fillId="20" borderId="0">
      <alignment horizontal="center" wrapText="1"/>
    </xf>
    <xf numFmtId="0" fontId="23" fillId="85" borderId="0">
      <alignment horizontal="center" wrapText="1"/>
    </xf>
    <xf numFmtId="0" fontId="23" fillId="85"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85"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23" fillId="20" borderId="0">
      <alignment horizontal="center" wrapText="1"/>
    </xf>
    <xf numFmtId="0" fontId="43" fillId="20" borderId="0">
      <alignment horizontal="center"/>
    </xf>
    <xf numFmtId="166" fontId="30" fillId="0" borderId="0" applyFont="0" applyFill="0" applyBorder="0" applyAlignment="0" applyProtection="0"/>
    <xf numFmtId="174" fontId="34" fillId="0" borderId="0" applyFont="0" applyFill="0" applyBorder="0" applyProtection="0">
      <alignment horizontal="right" vertical="top"/>
    </xf>
    <xf numFmtId="175" fontId="23" fillId="0" borderId="0" applyFont="0" applyFill="0" applyBorder="0" applyAlignment="0" applyProtection="0"/>
    <xf numFmtId="175" fontId="23" fillId="0" borderId="0" applyFont="0" applyFill="0" applyBorder="0" applyAlignment="0" applyProtection="0"/>
    <xf numFmtId="175" fontId="34" fillId="0" borderId="0" applyFont="0" applyFill="0" applyBorder="0" applyAlignment="0" applyProtection="0"/>
    <xf numFmtId="1" fontId="44" fillId="0" borderId="0">
      <alignment vertical="top"/>
    </xf>
    <xf numFmtId="166" fontId="45" fillId="0" borderId="0" applyFont="0" applyFill="0" applyBorder="0" applyAlignment="0" applyProtection="0"/>
    <xf numFmtId="166" fontId="23"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5"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3"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3"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0"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0"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0"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0"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0"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30" fillId="0" borderId="0" applyFont="0" applyFill="0" applyBorder="0" applyAlignment="0" applyProtection="0"/>
    <xf numFmtId="166" fontId="34" fillId="0" borderId="0" applyFont="0" applyFill="0" applyBorder="0" applyAlignment="0" applyProtection="0"/>
    <xf numFmtId="166" fontId="45" fillId="0" borderId="0" applyFont="0" applyFill="0" applyBorder="0" applyAlignment="0" applyProtection="0"/>
    <xf numFmtId="166" fontId="23" fillId="0" borderId="0" applyFont="0" applyFill="0" applyBorder="0" applyAlignment="0" applyProtection="0"/>
    <xf numFmtId="166" fontId="45" fillId="0" borderId="0" applyFont="0" applyFill="0" applyBorder="0" applyAlignment="0" applyProtection="0"/>
    <xf numFmtId="3" fontId="44" fillId="0" borderId="0" applyFill="0" applyBorder="0">
      <alignment horizontal="right" vertical="top"/>
    </xf>
    <xf numFmtId="0" fontId="46" fillId="0" borderId="0">
      <alignment horizontal="right" vertical="top"/>
    </xf>
    <xf numFmtId="177" fontId="44" fillId="0" borderId="0" applyFill="0" applyBorder="0">
      <alignment horizontal="right" vertical="top"/>
    </xf>
    <xf numFmtId="3" fontId="44" fillId="0" borderId="0" applyFill="0" applyBorder="0">
      <alignment horizontal="right" vertical="top"/>
    </xf>
    <xf numFmtId="165" fontId="39" fillId="0" borderId="0" applyFont="0" applyFill="0" applyBorder="0">
      <alignment horizontal="right" vertical="top"/>
    </xf>
    <xf numFmtId="178" fontId="25" fillId="0" borderId="0" applyFont="0" applyFill="0" applyBorder="0" applyProtection="0"/>
    <xf numFmtId="177" fontId="44" fillId="0" borderId="0">
      <alignment horizontal="right" vertical="top"/>
    </xf>
    <xf numFmtId="166" fontId="34" fillId="0" borderId="0" applyFont="0" applyFill="0" applyBorder="0" applyAlignment="0" applyProtection="0"/>
    <xf numFmtId="3" fontId="23" fillId="0" borderId="0" applyFont="0" applyFill="0" applyBorder="0" applyAlignment="0" applyProtection="0"/>
    <xf numFmtId="179"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34" fillId="0" borderId="0" applyFont="0" applyFill="0" applyBorder="0" applyAlignment="0" applyProtection="0"/>
    <xf numFmtId="182"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82" fontId="34" fillId="0" borderId="0" applyFont="0" applyFill="0" applyBorder="0" applyAlignment="0" applyProtection="0"/>
    <xf numFmtId="183" fontId="23" fillId="0" borderId="0" applyFont="0" applyFill="0" applyBorder="0" applyAlignment="0" applyProtection="0"/>
    <xf numFmtId="0" fontId="47" fillId="19" borderId="27" applyBorder="0">
      <protection locked="0"/>
    </xf>
    <xf numFmtId="0" fontId="47" fillId="19" borderId="27" applyBorder="0">
      <protection locked="0"/>
    </xf>
    <xf numFmtId="0" fontId="47" fillId="19" borderId="27" applyBorder="0">
      <protection locked="0"/>
    </xf>
    <xf numFmtId="0" fontId="47" fillId="19" borderId="27" applyBorder="0">
      <protection locked="0"/>
    </xf>
    <xf numFmtId="0" fontId="23" fillId="0" borderId="0" applyFont="0" applyFill="0" applyBorder="0" applyAlignment="0" applyProtection="0"/>
    <xf numFmtId="0" fontId="48" fillId="0" borderId="0">
      <alignment horizontal="centerContinuous"/>
    </xf>
    <xf numFmtId="0" fontId="48" fillId="0" borderId="0" applyAlignment="0">
      <alignment horizontal="centerContinuous"/>
    </xf>
    <xf numFmtId="0" fontId="48" fillId="0" borderId="0"/>
    <xf numFmtId="0" fontId="48" fillId="0" borderId="0"/>
    <xf numFmtId="0" fontId="49" fillId="0" borderId="0" applyAlignment="0">
      <alignment horizontal="centerContinuous"/>
    </xf>
    <xf numFmtId="0" fontId="49" fillId="0" borderId="0"/>
    <xf numFmtId="0" fontId="49" fillId="0" borderId="0"/>
    <xf numFmtId="164" fontId="34" fillId="0" borderId="0" applyBorder="0"/>
    <xf numFmtId="164" fontId="34" fillId="0" borderId="23"/>
    <xf numFmtId="164" fontId="34" fillId="0" borderId="23"/>
    <xf numFmtId="0" fontId="50" fillId="32" borderId="26" applyNumberFormat="0" applyAlignment="0" applyProtection="0"/>
    <xf numFmtId="0" fontId="51" fillId="0" borderId="30" applyNumberFormat="0" applyFill="0" applyAlignment="0" applyProtection="0"/>
    <xf numFmtId="0" fontId="52" fillId="0" borderId="0" applyNumberFormat="0" applyFill="0" applyBorder="0" applyAlignment="0" applyProtection="0"/>
    <xf numFmtId="0" fontId="53" fillId="19" borderId="27">
      <protection locked="0"/>
    </xf>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19" borderId="11"/>
    <xf numFmtId="0" fontId="23" fillId="20" borderId="0"/>
    <xf numFmtId="0" fontId="23" fillId="20" borderId="0"/>
    <xf numFmtId="0" fontId="23" fillId="20" borderId="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0" fontId="15" fillId="0" borderId="0" applyNumberFormat="0" applyFill="0" applyBorder="0" applyAlignment="0" applyProtection="0"/>
    <xf numFmtId="2" fontId="23" fillId="0" borderId="0" applyFont="0" applyFill="0" applyBorder="0" applyAlignment="0" applyProtection="0"/>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45" fillId="20" borderId="11">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29" fillId="20" borderId="0">
      <alignment horizontal="left"/>
    </xf>
    <xf numFmtId="0" fontId="6" fillId="86" borderId="0" applyNumberFormat="0" applyBorder="0" applyAlignment="0" applyProtection="0"/>
    <xf numFmtId="0" fontId="6" fillId="8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54" fillId="84" borderId="0">
      <alignment horizontal="left" vertical="top"/>
    </xf>
    <xf numFmtId="0" fontId="37" fillId="87" borderId="0">
      <alignment horizontal="right" vertical="top" textRotation="90" wrapText="1"/>
    </xf>
    <xf numFmtId="0" fontId="37" fillId="87" borderId="0">
      <alignment horizontal="right" vertical="top" textRotation="90" wrapText="1"/>
    </xf>
    <xf numFmtId="0" fontId="37" fillId="87" borderId="0">
      <alignment horizontal="right" vertical="top" textRotation="90" wrapText="1"/>
    </xf>
    <xf numFmtId="0" fontId="37" fillId="20" borderId="0">
      <alignment horizontal="right" vertical="top" textRotation="90" wrapText="1"/>
    </xf>
    <xf numFmtId="0" fontId="37" fillId="20" borderId="0">
      <alignment horizontal="right" vertical="top" textRotation="90" wrapText="1"/>
    </xf>
    <xf numFmtId="0" fontId="37" fillId="87" borderId="0">
      <alignment horizontal="right" vertical="top" textRotation="90" wrapText="1"/>
    </xf>
    <xf numFmtId="0" fontId="37" fillId="87" borderId="0">
      <alignment horizontal="right" vertical="top" textRotation="90" wrapText="1"/>
    </xf>
    <xf numFmtId="0" fontId="37" fillId="20" borderId="0">
      <alignment horizontal="right" vertical="top" wrapText="1"/>
    </xf>
    <xf numFmtId="0" fontId="37" fillId="20" borderId="0">
      <alignment horizontal="right" vertical="top" wrapText="1"/>
    </xf>
    <xf numFmtId="0" fontId="37" fillId="20" borderId="0">
      <alignment horizontal="right" vertical="top" textRotation="90" wrapText="1"/>
    </xf>
    <xf numFmtId="0" fontId="37" fillId="20" borderId="0">
      <alignment horizontal="right" vertical="top" textRotation="90" wrapText="1"/>
    </xf>
    <xf numFmtId="0" fontId="55" fillId="37" borderId="0" applyNumberFormat="0" applyBorder="0" applyAlignment="0" applyProtection="0"/>
    <xf numFmtId="0" fontId="56" fillId="0" borderId="24" applyNumberFormat="0" applyProtection="0"/>
    <xf numFmtId="0" fontId="56" fillId="0" borderId="24" applyNumberFormat="0" applyProtection="0"/>
    <xf numFmtId="0" fontId="56" fillId="0" borderId="15">
      <alignment horizontal="left" vertical="center"/>
    </xf>
    <xf numFmtId="0" fontId="56" fillId="0" borderId="15">
      <alignment horizontal="left" vertical="center"/>
    </xf>
    <xf numFmtId="0" fontId="56" fillId="0" borderId="15">
      <alignment horizontal="left" vertical="center"/>
    </xf>
    <xf numFmtId="0" fontId="56" fillId="0" borderId="15">
      <alignment horizontal="left" vertical="center"/>
    </xf>
    <xf numFmtId="0" fontId="56" fillId="0" borderId="15">
      <alignment horizontal="left" vertical="center"/>
    </xf>
    <xf numFmtId="0" fontId="56" fillId="0" borderId="15">
      <alignment horizontal="left" vertical="center"/>
    </xf>
    <xf numFmtId="0" fontId="3" fillId="0" borderId="1" applyNumberFormat="0" applyFill="0" applyAlignment="0" applyProtection="0"/>
    <xf numFmtId="0" fontId="4" fillId="0" borderId="31" applyNumberFormat="0" applyFill="0" applyAlignment="0" applyProtection="0"/>
    <xf numFmtId="0" fontId="4" fillId="0" borderId="32" applyNumberFormat="0" applyFill="0" applyAlignment="0" applyProtection="0"/>
    <xf numFmtId="0" fontId="4" fillId="0" borderId="33" applyNumberFormat="0" applyFill="0" applyAlignment="0" applyProtection="0"/>
    <xf numFmtId="0" fontId="4" fillId="0" borderId="34"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186" fontId="25" fillId="0" borderId="0">
      <protection locked="0"/>
    </xf>
    <xf numFmtId="186" fontId="25" fillId="0" borderId="0">
      <protection locked="0"/>
    </xf>
    <xf numFmtId="0" fontId="18" fillId="0" borderId="0" applyNumberFormat="0" applyFill="0" applyBorder="0" applyAlignment="0" applyProtection="0">
      <alignment vertical="top"/>
      <protection locked="0"/>
    </xf>
    <xf numFmtId="0" fontId="18" fillId="0" borderId="0" applyNumberFormat="0" applyFill="0" applyBorder="0">
      <protection locked="0"/>
    </xf>
    <xf numFmtId="0" fontId="18" fillId="0" borderId="0" applyNumberFormat="0" applyFill="0" applyBorder="0">
      <protection locked="0"/>
    </xf>
    <xf numFmtId="0" fontId="57" fillId="0" borderId="0" applyNumberFormat="0" applyFill="0" applyBorder="0" applyAlignment="0" applyProtection="0">
      <alignment vertical="top"/>
      <protection locked="0"/>
    </xf>
    <xf numFmtId="0" fontId="57" fillId="0" borderId="0" applyNumberFormat="0" applyFill="0" applyBorder="0">
      <protection locked="0"/>
    </xf>
    <xf numFmtId="0" fontId="57" fillId="0" borderId="0" applyNumberFormat="0" applyFill="0" applyBorder="0">
      <protection locked="0"/>
    </xf>
    <xf numFmtId="0" fontId="29" fillId="2"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30" fillId="88" borderId="7" applyNumberFormat="0" applyFont="0" applyAlignment="0" applyProtection="0"/>
    <xf numFmtId="0" fontId="30" fillId="88" borderId="7" applyNumberFormat="0" applyFont="0" applyAlignment="0" applyProtection="0"/>
    <xf numFmtId="0" fontId="29" fillId="2"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30" fillId="88" borderId="7" applyNumberFormat="0" applyFont="0" applyAlignment="0" applyProtection="0"/>
    <xf numFmtId="0" fontId="30" fillId="88" borderId="7" applyNumberFormat="0" applyFont="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0" borderId="0" applyNumberFormat="0" applyFill="0" applyBorder="0">
      <protection locked="0"/>
    </xf>
    <xf numFmtId="0" fontId="60" fillId="0" borderId="0" applyNumberFormat="0" applyFill="0" applyBorder="0">
      <protection locked="0"/>
    </xf>
    <xf numFmtId="0" fontId="18" fillId="0" borderId="0" applyNumberFormat="0" applyFill="0" applyBorder="0" applyAlignment="0" applyProtection="0">
      <alignment vertical="top"/>
      <protection locked="0"/>
    </xf>
    <xf numFmtId="0" fontId="61" fillId="0" borderId="0" applyNumberFormat="0" applyFill="0" applyBorder="0">
      <protection locked="0"/>
    </xf>
    <xf numFmtId="0" fontId="61" fillId="0" borderId="0" applyNumberFormat="0" applyFill="0" applyBorder="0">
      <protection locked="0"/>
    </xf>
    <xf numFmtId="0" fontId="62" fillId="0" borderId="0" applyNumberFormat="0" applyFill="0" applyBorder="0" applyAlignment="0" applyProtection="0">
      <alignment vertical="top"/>
      <protection locked="0"/>
    </xf>
    <xf numFmtId="0" fontId="62" fillId="0" borderId="0" applyNumberFormat="0" applyFill="0" applyBorder="0">
      <protection locked="0"/>
    </xf>
    <xf numFmtId="0" fontId="62" fillId="0" borderId="0" applyNumberFormat="0" applyFill="0" applyBorder="0">
      <protection locked="0"/>
    </xf>
    <xf numFmtId="0" fontId="63" fillId="0" borderId="0" applyNumberFormat="0" applyFill="0" applyBorder="0" applyAlignment="0" applyProtection="0">
      <alignment vertical="top"/>
      <protection locked="0"/>
    </xf>
    <xf numFmtId="0" fontId="61" fillId="0" borderId="0" applyNumberFormat="0" applyFill="0" applyBorder="0">
      <protection locked="0"/>
    </xf>
    <xf numFmtId="0" fontId="18" fillId="0" borderId="0" applyNumberFormat="0" applyFill="0" applyBorder="0" applyAlignment="0" applyProtection="0">
      <alignment vertical="top"/>
      <protection locked="0"/>
    </xf>
    <xf numFmtId="0" fontId="18" fillId="0" borderId="0">
      <alignment vertical="top"/>
      <protection locked="0"/>
    </xf>
    <xf numFmtId="0" fontId="18" fillId="0" borderId="0" applyNumberFormat="0" applyFill="0" applyBorder="0" applyAlignment="0" applyProtection="0"/>
    <xf numFmtId="0" fontId="61" fillId="0" borderId="0" applyNumberFormat="0" applyFill="0" applyBorder="0">
      <protection locked="0"/>
    </xf>
    <xf numFmtId="0" fontId="26" fillId="19" borderId="11" applyNumberFormat="0" applyBorder="0" applyAlignment="0" applyProtection="0"/>
    <xf numFmtId="0" fontId="26" fillId="19" borderId="11" applyNumberFormat="0" applyBorder="0" applyAlignment="0" applyProtection="0"/>
    <xf numFmtId="0" fontId="26" fillId="19" borderId="11" applyNumberFormat="0" applyBorder="0" applyAlignment="0" applyProtection="0"/>
    <xf numFmtId="0" fontId="26" fillId="19" borderId="11" applyNumberFormat="0" applyBorder="0" applyAlignment="0" applyProtection="0"/>
    <xf numFmtId="0" fontId="26" fillId="19" borderId="11" applyNumberFormat="0" applyBorder="0" applyAlignment="0" applyProtection="0"/>
    <xf numFmtId="0" fontId="26" fillId="19" borderId="11" applyNumberFormat="0" applyBorder="0" applyAlignment="0" applyProtection="0"/>
    <xf numFmtId="0" fontId="9" fillId="89" borderId="3" applyNumberFormat="0" applyAlignment="0" applyProtection="0"/>
    <xf numFmtId="0" fontId="9" fillId="89" borderId="3" applyNumberFormat="0" applyAlignment="0" applyProtection="0"/>
    <xf numFmtId="0" fontId="19" fillId="85" borderId="0">
      <alignment horizontal="center"/>
    </xf>
    <xf numFmtId="0" fontId="19" fillId="20" borderId="0">
      <alignment horizontal="center"/>
    </xf>
    <xf numFmtId="0" fontId="19" fillId="20" borderId="0">
      <alignment horizontal="center"/>
    </xf>
    <xf numFmtId="0" fontId="19" fillId="85" borderId="0">
      <alignment horizontal="center"/>
    </xf>
    <xf numFmtId="0" fontId="19" fillId="85" borderId="0">
      <alignment horizontal="center"/>
    </xf>
    <xf numFmtId="0" fontId="19" fillId="20" borderId="0">
      <alignment horizontal="center"/>
    </xf>
    <xf numFmtId="0" fontId="19" fillId="20" borderId="0">
      <alignment horizontal="center"/>
    </xf>
    <xf numFmtId="0" fontId="19" fillId="85"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19" fillId="20" borderId="0">
      <alignment horizontal="center"/>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23" fillId="20" borderId="11">
      <alignment horizontal="centerContinuous" wrapText="1"/>
    </xf>
    <xf numFmtId="0" fontId="64" fillId="84" borderId="0">
      <alignment horizontal="center" wrapText="1"/>
    </xf>
    <xf numFmtId="0" fontId="23" fillId="20" borderId="11">
      <alignment horizontal="centerContinuous" wrapText="1"/>
    </xf>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9" fillId="0" borderId="0"/>
    <xf numFmtId="166" fontId="23" fillId="0" borderId="0" applyFont="0" applyFill="0" applyBorder="0" applyAlignment="0" applyProtection="0"/>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5">
      <alignment wrapText="1"/>
    </xf>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16"/>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9"/>
    <xf numFmtId="0" fontId="26" fillId="20" borderId="19">
      <alignment horizontal="center" wrapText="1"/>
    </xf>
    <xf numFmtId="0" fontId="26" fillId="20" borderId="19">
      <alignment horizontal="center" wrapText="1"/>
    </xf>
    <xf numFmtId="0" fontId="26" fillId="20" borderId="19">
      <alignment horizontal="center" wrapText="1"/>
    </xf>
    <xf numFmtId="0" fontId="26" fillId="20" borderId="19">
      <alignment horizontal="center" wrapText="1"/>
    </xf>
    <xf numFmtId="0" fontId="26" fillId="20" borderId="19">
      <alignment horizontal="center" wrapText="1"/>
    </xf>
    <xf numFmtId="0" fontId="26" fillId="20" borderId="19">
      <alignment horizontal="center" wrapText="1"/>
    </xf>
    <xf numFmtId="0" fontId="26" fillId="20" borderId="19">
      <alignment horizontal="center" wrapText="1"/>
    </xf>
    <xf numFmtId="0" fontId="26" fillId="20" borderId="19">
      <alignment horizontal="center" wrapText="1"/>
    </xf>
    <xf numFmtId="0" fontId="26" fillId="20" borderId="19">
      <alignment horizontal="center" wrapText="1"/>
    </xf>
    <xf numFmtId="0" fontId="40" fillId="83"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40" fillId="84" borderId="35">
      <alignment horizontal="left" vertical="top" wrapText="1"/>
    </xf>
    <xf numFmtId="0" fontId="12" fillId="0" borderId="5" applyNumberFormat="0" applyFill="0" applyAlignment="0" applyProtection="0"/>
    <xf numFmtId="0"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xf numFmtId="0" fontId="65" fillId="52" borderId="0" applyNumberFormat="0" applyBorder="0" applyAlignment="0" applyProtection="0"/>
    <xf numFmtId="0" fontId="8" fillId="90" borderId="0" applyNumberFormat="0" applyBorder="0" applyAlignment="0" applyProtection="0"/>
    <xf numFmtId="0" fontId="8" fillId="90" borderId="0" applyNumberFormat="0" applyBorder="0" applyAlignment="0" applyProtection="0"/>
    <xf numFmtId="0" fontId="29"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66" fillId="0" borderId="0">
      <protection locked="0"/>
    </xf>
    <xf numFmtId="189" fontId="67" fillId="0" borderId="0"/>
    <xf numFmtId="189" fontId="67" fillId="0" borderId="0"/>
    <xf numFmtId="0" fontId="68" fillId="0" borderId="0"/>
    <xf numFmtId="0" fontId="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9" fillId="0" borderId="0"/>
    <xf numFmtId="0" fontId="30" fillId="0" borderId="0"/>
    <xf numFmtId="0" fontId="30" fillId="0" borderId="0"/>
    <xf numFmtId="0" fontId="30" fillId="0" borderId="0"/>
    <xf numFmtId="0" fontId="70" fillId="0" borderId="0"/>
    <xf numFmtId="0" fontId="23" fillId="0" borderId="0" applyNumberFormat="0" applyFill="0" applyBorder="0" applyAlignment="0" applyProtection="0"/>
    <xf numFmtId="0" fontId="70" fillId="0" borderId="0"/>
    <xf numFmtId="0" fontId="2" fillId="0" borderId="0"/>
    <xf numFmtId="0" fontId="69"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9"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23"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4"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23"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71" fillId="0" borderId="0"/>
    <xf numFmtId="0" fontId="30" fillId="0" borderId="0"/>
    <xf numFmtId="0" fontId="71" fillId="0" borderId="0"/>
    <xf numFmtId="0" fontId="30" fillId="0" borderId="0"/>
    <xf numFmtId="0" fontId="23" fillId="0" borderId="0"/>
    <xf numFmtId="0" fontId="23" fillId="0" borderId="0"/>
    <xf numFmtId="0" fontId="30" fillId="0" borderId="0"/>
    <xf numFmtId="0" fontId="71" fillId="0" borderId="0"/>
    <xf numFmtId="0" fontId="68" fillId="0" borderId="0"/>
    <xf numFmtId="0" fontId="23" fillId="0" borderId="0"/>
    <xf numFmtId="0" fontId="23" fillId="0" borderId="0"/>
    <xf numFmtId="0" fontId="30" fillId="0" borderId="0"/>
    <xf numFmtId="0" fontId="30" fillId="0" borderId="0"/>
    <xf numFmtId="0" fontId="30" fillId="0" borderId="0"/>
    <xf numFmtId="0" fontId="23" fillId="0" borderId="0"/>
    <xf numFmtId="0" fontId="69" fillId="0" borderId="0"/>
    <xf numFmtId="0" fontId="68" fillId="0" borderId="0"/>
    <xf numFmtId="0" fontId="23" fillId="0" borderId="0"/>
    <xf numFmtId="0" fontId="23" fillId="0" borderId="0"/>
    <xf numFmtId="0" fontId="30" fillId="0" borderId="0"/>
    <xf numFmtId="0" fontId="68" fillId="0" borderId="0"/>
    <xf numFmtId="0" fontId="68" fillId="0" borderId="0"/>
    <xf numFmtId="0" fontId="69" fillId="0" borderId="0"/>
    <xf numFmtId="0" fontId="23" fillId="0" borderId="0" applyNumberFormat="0" applyFill="0" applyBorder="0" applyAlignment="0" applyProtection="0"/>
    <xf numFmtId="0" fontId="23" fillId="0" borderId="0" applyNumberFormat="0" applyFill="0" applyBorder="0" applyAlignment="0" applyProtection="0"/>
    <xf numFmtId="0" fontId="68" fillId="0" borderId="0"/>
    <xf numFmtId="0" fontId="70" fillId="0" borderId="0"/>
    <xf numFmtId="0" fontId="30" fillId="0" borderId="0"/>
    <xf numFmtId="0" fontId="70"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69" fillId="0" borderId="0"/>
    <xf numFmtId="0" fontId="30"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23"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0" borderId="0"/>
    <xf numFmtId="0" fontId="30" fillId="0" borderId="0"/>
    <xf numFmtId="0" fontId="23" fillId="0" borderId="0"/>
    <xf numFmtId="0" fontId="30" fillId="0" borderId="0"/>
    <xf numFmtId="0" fontId="30" fillId="0" borderId="0"/>
    <xf numFmtId="0" fontId="23" fillId="0" borderId="0"/>
    <xf numFmtId="0" fontId="23"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23"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0" fillId="0" borderId="0"/>
    <xf numFmtId="0" fontId="30" fillId="0" borderId="0"/>
    <xf numFmtId="0" fontId="23" fillId="0" borderId="0"/>
    <xf numFmtId="0" fontId="23"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 fillId="0" borderId="0"/>
    <xf numFmtId="0" fontId="29" fillId="0" borderId="0"/>
    <xf numFmtId="0" fontId="30" fillId="0" borderId="0"/>
    <xf numFmtId="0" fontId="30" fillId="0" borderId="0"/>
    <xf numFmtId="0" fontId="29" fillId="0" borderId="0"/>
    <xf numFmtId="0" fontId="30" fillId="0" borderId="0"/>
    <xf numFmtId="0" fontId="29" fillId="0" borderId="0"/>
    <xf numFmtId="0" fontId="30" fillId="0" borderId="0"/>
    <xf numFmtId="0" fontId="30" fillId="0" borderId="0"/>
    <xf numFmtId="0" fontId="29" fillId="0" borderId="0"/>
    <xf numFmtId="0" fontId="30" fillId="0" borderId="0"/>
    <xf numFmtId="0" fontId="30" fillId="0" borderId="0"/>
    <xf numFmtId="0" fontId="30" fillId="0" borderId="0"/>
    <xf numFmtId="0" fontId="29" fillId="0" borderId="0"/>
    <xf numFmtId="0" fontId="23" fillId="0" borderId="0"/>
    <xf numFmtId="0" fontId="30" fillId="0" borderId="0"/>
    <xf numFmtId="0" fontId="29" fillId="0" borderId="0"/>
    <xf numFmtId="0" fontId="29"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23"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applyNumberFormat="0" applyFill="0" applyBorder="0" applyAlignment="0" applyProtection="0"/>
    <xf numFmtId="0" fontId="68" fillId="0" borderId="0"/>
    <xf numFmtId="0" fontId="23" fillId="0" borderId="0" applyNumberFormat="0" applyFill="0" applyBorder="0" applyAlignment="0" applyProtection="0"/>
    <xf numFmtId="0" fontId="23" fillId="0" borderId="0"/>
    <xf numFmtId="0" fontId="34" fillId="0" borderId="0"/>
    <xf numFmtId="0" fontId="23" fillId="0" borderId="0"/>
    <xf numFmtId="0" fontId="30" fillId="0" borderId="0"/>
    <xf numFmtId="0" fontId="30" fillId="0" borderId="0"/>
    <xf numFmtId="0" fontId="30" fillId="0" borderId="0"/>
    <xf numFmtId="0" fontId="23" fillId="0" borderId="0"/>
    <xf numFmtId="0" fontId="30" fillId="0" borderId="0"/>
    <xf numFmtId="0" fontId="23" fillId="0" borderId="0" applyNumberFormat="0" applyFill="0" applyBorder="0" applyAlignment="0" applyProtection="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23" fillId="0" borderId="0" applyNumberFormat="0" applyFill="0" applyBorder="0" applyAlignment="0" applyProtection="0"/>
    <xf numFmtId="0" fontId="23" fillId="0" borderId="0" applyNumberFormat="0" applyFill="0" applyBorder="0" applyAlignment="0" applyProtection="0"/>
    <xf numFmtId="0" fontId="30" fillId="0" borderId="0"/>
    <xf numFmtId="0" fontId="23" fillId="0" borderId="0" applyNumberFormat="0" applyFill="0" applyBorder="0" applyAlignment="0" applyProtection="0"/>
    <xf numFmtId="0" fontId="30" fillId="0" borderId="0"/>
    <xf numFmtId="0" fontId="23" fillId="0" borderId="0" applyNumberFormat="0" applyFill="0" applyBorder="0" applyAlignment="0" applyProtection="0"/>
    <xf numFmtId="0" fontId="29" fillId="0" borderId="0"/>
    <xf numFmtId="0" fontId="23" fillId="0" borderId="0"/>
    <xf numFmtId="0" fontId="29"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30" fillId="0" borderId="0"/>
    <xf numFmtId="0" fontId="7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30" fillId="0" borderId="0"/>
    <xf numFmtId="0" fontId="30" fillId="0" borderId="0"/>
    <xf numFmtId="0" fontId="30" fillId="0" borderId="0"/>
    <xf numFmtId="0" fontId="70" fillId="0" borderId="0"/>
    <xf numFmtId="0" fontId="29" fillId="0" borderId="0"/>
    <xf numFmtId="0" fontId="29" fillId="0" borderId="0"/>
    <xf numFmtId="0" fontId="70" fillId="0" borderId="0"/>
    <xf numFmtId="0" fontId="30" fillId="0" borderId="0"/>
    <xf numFmtId="0" fontId="70" fillId="0" borderId="0"/>
    <xf numFmtId="0" fontId="30" fillId="0" borderId="0"/>
    <xf numFmtId="0" fontId="30" fillId="0" borderId="0"/>
    <xf numFmtId="0" fontId="30" fillId="0" borderId="0"/>
    <xf numFmtId="0" fontId="30" fillId="0" borderId="0"/>
    <xf numFmtId="0" fontId="23" fillId="0" borderId="0"/>
    <xf numFmtId="0" fontId="72"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0" fillId="0" borderId="0"/>
    <xf numFmtId="0" fontId="2" fillId="0" borderId="0"/>
    <xf numFmtId="0" fontId="2" fillId="0" borderId="0"/>
    <xf numFmtId="0" fontId="29" fillId="0" borderId="0"/>
    <xf numFmtId="0" fontId="70" fillId="0" borderId="0"/>
    <xf numFmtId="0" fontId="70" fillId="0" borderId="0"/>
    <xf numFmtId="0" fontId="70" fillId="0" borderId="0"/>
    <xf numFmtId="0" fontId="70" fillId="0" borderId="0"/>
    <xf numFmtId="0" fontId="70" fillId="0" borderId="0"/>
    <xf numFmtId="0" fontId="70" fillId="0" borderId="0"/>
    <xf numFmtId="0" fontId="30" fillId="0" borderId="0"/>
    <xf numFmtId="0" fontId="68" fillId="0" borderId="0"/>
    <xf numFmtId="0" fontId="30" fillId="0" borderId="0"/>
    <xf numFmtId="0" fontId="45" fillId="0" borderId="0"/>
    <xf numFmtId="0" fontId="70" fillId="0" borderId="0"/>
    <xf numFmtId="0" fontId="69" fillId="0" borderId="0"/>
    <xf numFmtId="0" fontId="23" fillId="0" borderId="0"/>
    <xf numFmtId="0" fontId="70" fillId="0" borderId="0"/>
    <xf numFmtId="0" fontId="70" fillId="0" borderId="0"/>
    <xf numFmtId="0" fontId="70" fillId="0" borderId="0"/>
    <xf numFmtId="0" fontId="70" fillId="0" borderId="0"/>
    <xf numFmtId="0" fontId="70" fillId="0" borderId="0"/>
    <xf numFmtId="0" fontId="23" fillId="0" borderId="0"/>
    <xf numFmtId="0" fontId="70" fillId="0" borderId="0"/>
    <xf numFmtId="0" fontId="70" fillId="0" borderId="0"/>
    <xf numFmtId="0" fontId="70" fillId="0" borderId="0"/>
    <xf numFmtId="0" fontId="70" fillId="0" borderId="0"/>
    <xf numFmtId="0" fontId="70" fillId="0" borderId="0"/>
    <xf numFmtId="0" fontId="30" fillId="0" borderId="0"/>
    <xf numFmtId="0" fontId="23" fillId="0" borderId="0"/>
    <xf numFmtId="0" fontId="70" fillId="0" borderId="0"/>
    <xf numFmtId="0" fontId="70" fillId="0" borderId="0"/>
    <xf numFmtId="0" fontId="70" fillId="0" borderId="0"/>
    <xf numFmtId="0" fontId="70" fillId="0" borderId="0"/>
    <xf numFmtId="0" fontId="70" fillId="0" borderId="0"/>
    <xf numFmtId="0" fontId="30" fillId="0" borderId="0"/>
    <xf numFmtId="0" fontId="70" fillId="0" borderId="0"/>
    <xf numFmtId="0" fontId="70" fillId="0" borderId="0"/>
    <xf numFmtId="0" fontId="70" fillId="0" borderId="0"/>
    <xf numFmtId="0" fontId="70" fillId="0" borderId="0"/>
    <xf numFmtId="0" fontId="23" fillId="0" borderId="0"/>
    <xf numFmtId="0" fontId="29" fillId="0" borderId="0"/>
    <xf numFmtId="0" fontId="2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23" fillId="0" borderId="0"/>
    <xf numFmtId="0" fontId="34" fillId="0" borderId="0"/>
    <xf numFmtId="1" fontId="39" fillId="0" borderId="0">
      <alignment vertical="top" wrapText="1"/>
    </xf>
    <xf numFmtId="1" fontId="73" fillId="0" borderId="0" applyFill="0" applyBorder="0" applyProtection="0"/>
    <xf numFmtId="1" fontId="25" fillId="0" borderId="0" applyFont="0" applyFill="0" applyBorder="0" applyProtection="0">
      <alignment vertical="center"/>
    </xf>
    <xf numFmtId="1" fontId="46" fillId="0" borderId="0">
      <alignment horizontal="right" vertical="top"/>
    </xf>
    <xf numFmtId="0" fontId="70" fillId="0" borderId="0"/>
    <xf numFmtId="0" fontId="72" fillId="0" borderId="0"/>
    <xf numFmtId="0" fontId="2" fillId="0" borderId="0"/>
    <xf numFmtId="0" fontId="2" fillId="0" borderId="0"/>
    <xf numFmtId="0" fontId="74" fillId="0" borderId="0"/>
    <xf numFmtId="0" fontId="72" fillId="0" borderId="0"/>
    <xf numFmtId="0" fontId="74" fillId="0" borderId="0"/>
    <xf numFmtId="0" fontId="72" fillId="0" borderId="0"/>
    <xf numFmtId="0" fontId="2" fillId="0" borderId="0"/>
    <xf numFmtId="0" fontId="2" fillId="0" borderId="0"/>
    <xf numFmtId="0" fontId="75" fillId="0" borderId="0"/>
    <xf numFmtId="0" fontId="2" fillId="0" borderId="0"/>
    <xf numFmtId="0" fontId="2" fillId="0" borderId="0"/>
    <xf numFmtId="0" fontId="74" fillId="0" borderId="0"/>
    <xf numFmtId="0" fontId="74" fillId="0" borderId="0"/>
    <xf numFmtId="0" fontId="75" fillId="0" borderId="0"/>
    <xf numFmtId="0" fontId="75" fillId="0" borderId="0"/>
    <xf numFmtId="0" fontId="74" fillId="0" borderId="0"/>
    <xf numFmtId="0" fontId="74" fillId="0" borderId="0"/>
    <xf numFmtId="0" fontId="75" fillId="0" borderId="0"/>
    <xf numFmtId="0" fontId="75" fillId="0" borderId="0"/>
    <xf numFmtId="0" fontId="74" fillId="0" borderId="0"/>
    <xf numFmtId="0" fontId="74" fillId="0" borderId="0"/>
    <xf numFmtId="0" fontId="75" fillId="0" borderId="0"/>
    <xf numFmtId="0" fontId="75" fillId="0" borderId="0"/>
    <xf numFmtId="0" fontId="74" fillId="0" borderId="0"/>
    <xf numFmtId="0" fontId="74" fillId="0" borderId="0"/>
    <xf numFmtId="0" fontId="75" fillId="0" borderId="0"/>
    <xf numFmtId="0" fontId="75" fillId="0" borderId="0"/>
    <xf numFmtId="0" fontId="74" fillId="0" borderId="0"/>
    <xf numFmtId="0" fontId="74" fillId="0" borderId="0"/>
    <xf numFmtId="0" fontId="75" fillId="0" borderId="0"/>
    <xf numFmtId="0" fontId="75" fillId="0" borderId="0"/>
    <xf numFmtId="0" fontId="74" fillId="0" borderId="0"/>
    <xf numFmtId="0" fontId="74" fillId="0" borderId="0"/>
    <xf numFmtId="0" fontId="75" fillId="0" borderId="0"/>
    <xf numFmtId="0" fontId="75" fillId="0" borderId="0"/>
    <xf numFmtId="0" fontId="75" fillId="0" borderId="0"/>
    <xf numFmtId="0" fontId="74" fillId="0" borderId="0"/>
    <xf numFmtId="0" fontId="74" fillId="0" borderId="0"/>
    <xf numFmtId="0" fontId="75" fillId="0" borderId="0"/>
    <xf numFmtId="0" fontId="75" fillId="0" borderId="0"/>
    <xf numFmtId="0" fontId="74" fillId="0" borderId="0"/>
    <xf numFmtId="0" fontId="74" fillId="0" borderId="0"/>
    <xf numFmtId="0" fontId="75" fillId="0" borderId="0"/>
    <xf numFmtId="0" fontId="75" fillId="0" borderId="0"/>
    <xf numFmtId="0" fontId="74" fillId="0" borderId="0"/>
    <xf numFmtId="0" fontId="72" fillId="0" borderId="0"/>
    <xf numFmtId="0" fontId="2" fillId="0" borderId="0"/>
    <xf numFmtId="0" fontId="2" fillId="0" borderId="0"/>
    <xf numFmtId="0" fontId="74" fillId="0" borderId="0"/>
    <xf numFmtId="0" fontId="74" fillId="0" borderId="0"/>
    <xf numFmtId="0" fontId="75" fillId="0" borderId="0"/>
    <xf numFmtId="0" fontId="75" fillId="0" borderId="0"/>
    <xf numFmtId="0" fontId="74" fillId="0" borderId="0"/>
    <xf numFmtId="0" fontId="75" fillId="0" borderId="0"/>
    <xf numFmtId="0" fontId="75" fillId="0" borderId="0"/>
    <xf numFmtId="0" fontId="72" fillId="0" borderId="0"/>
    <xf numFmtId="0" fontId="2" fillId="0" borderId="0"/>
    <xf numFmtId="0" fontId="2" fillId="0" borderId="0"/>
    <xf numFmtId="0" fontId="72" fillId="0" borderId="0"/>
    <xf numFmtId="0" fontId="2" fillId="0" borderId="0"/>
    <xf numFmtId="0" fontId="2" fillId="0" borderId="0"/>
    <xf numFmtId="0" fontId="72" fillId="0" borderId="0"/>
    <xf numFmtId="0" fontId="2" fillId="0" borderId="0"/>
    <xf numFmtId="0" fontId="2" fillId="0" borderId="0"/>
    <xf numFmtId="0" fontId="74" fillId="0" borderId="0"/>
    <xf numFmtId="0" fontId="75" fillId="0" borderId="0"/>
    <xf numFmtId="0" fontId="44" fillId="0" borderId="0" applyNumberFormat="0" applyFill="0" applyBorder="0">
      <alignment vertical="top"/>
    </xf>
    <xf numFmtId="0" fontId="44" fillId="0" borderId="0" applyNumberFormat="0" applyFill="0" applyBorder="0">
      <alignment vertical="top"/>
    </xf>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31"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31"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88" borderId="7" applyNumberFormat="0" applyFont="0" applyAlignment="0" applyProtection="0"/>
    <xf numFmtId="0" fontId="29" fillId="91" borderId="36" applyNumberFormat="0" applyFont="0" applyAlignment="0" applyProtection="0"/>
    <xf numFmtId="0" fontId="29" fillId="91" borderId="36" applyNumberFormat="0" applyFont="0" applyAlignment="0" applyProtection="0"/>
    <xf numFmtId="0" fontId="29" fillId="88" borderId="7" applyNumberFormat="0" applyFont="0" applyAlignment="0" applyProtection="0"/>
    <xf numFmtId="0" fontId="25" fillId="0" borderId="0">
      <alignment horizontal="left"/>
    </xf>
    <xf numFmtId="0" fontId="2" fillId="2" borderId="7" applyNumberFormat="0" applyFont="0" applyAlignment="0" applyProtection="0"/>
    <xf numFmtId="0" fontId="10" fillId="81" borderId="4" applyNumberFormat="0" applyAlignment="0" applyProtection="0"/>
    <xf numFmtId="0" fontId="10" fillId="81" borderId="4" applyNumberFormat="0" applyAlignment="0" applyProtection="0"/>
    <xf numFmtId="9"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3" fillId="0" borderId="0" applyNumberForma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3" fillId="0" borderId="0" applyNumberForma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3" fillId="0" borderId="0" applyNumberForma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0" fontId="23" fillId="0" borderId="0" applyNumberForma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3"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NumberFormat="0" applyFont="0" applyFill="0" applyBorder="0" applyAlignment="0" applyProtection="0"/>
    <xf numFmtId="9" fontId="7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26" fillId="20" borderId="11"/>
    <xf numFmtId="0" fontId="42" fillId="20" borderId="0">
      <alignment horizontal="right"/>
    </xf>
    <xf numFmtId="0" fontId="76" fillId="84" borderId="0">
      <alignment horizontal="center"/>
    </xf>
    <xf numFmtId="0" fontId="40" fillId="87"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40" fillId="20" borderId="11">
      <alignment horizontal="left" vertical="top" wrapText="1"/>
    </xf>
    <xf numFmtId="0" fontId="77" fillId="87"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77" fillId="20" borderId="17">
      <alignment horizontal="left" vertical="top" wrapText="1"/>
    </xf>
    <xf numFmtId="0" fontId="40" fillId="87" borderId="18">
      <alignment horizontal="left" vertical="top" wrapText="1"/>
    </xf>
    <xf numFmtId="0" fontId="40" fillId="87" borderId="18">
      <alignment horizontal="left" vertical="top" wrapText="1"/>
    </xf>
    <xf numFmtId="0" fontId="40" fillId="87"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20" borderId="18">
      <alignment horizontal="left" vertical="top" wrapText="1"/>
    </xf>
    <xf numFmtId="0" fontId="40" fillId="87" borderId="17">
      <alignment horizontal="left" vertical="top"/>
    </xf>
    <xf numFmtId="0" fontId="40" fillId="87" borderId="17">
      <alignment horizontal="left" vertical="top"/>
    </xf>
    <xf numFmtId="0" fontId="40" fillId="87"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40" fillId="20" borderId="17">
      <alignment horizontal="left" vertical="top"/>
    </xf>
    <xf numFmtId="0" fontId="78" fillId="36" borderId="0" applyNumberFormat="0" applyBorder="0" applyAlignment="0" applyProtection="0"/>
    <xf numFmtId="0" fontId="34" fillId="0" borderId="9">
      <alignment horizontal="center" vertical="center"/>
    </xf>
    <xf numFmtId="0" fontId="26" fillId="0" borderId="0"/>
    <xf numFmtId="0" fontId="2" fillId="0" borderId="0"/>
    <xf numFmtId="0" fontId="79" fillId="0" borderId="0"/>
    <xf numFmtId="0" fontId="29"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9" fillId="0" borderId="0"/>
    <xf numFmtId="0" fontId="29" fillId="0" borderId="0"/>
    <xf numFmtId="0" fontId="29" fillId="0" borderId="0"/>
    <xf numFmtId="0" fontId="29" fillId="0" borderId="0"/>
    <xf numFmtId="0" fontId="80" fillId="0" borderId="0"/>
    <xf numFmtId="0" fontId="23" fillId="0" borderId="0"/>
    <xf numFmtId="0" fontId="23" fillId="0" borderId="0"/>
    <xf numFmtId="0" fontId="23" fillId="0" borderId="0"/>
    <xf numFmtId="0" fontId="23" fillId="0" borderId="0"/>
    <xf numFmtId="0" fontId="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54" fillId="92" borderId="0">
      <alignment horizontal="left"/>
    </xf>
    <xf numFmtId="0" fontId="54" fillId="80" borderId="0">
      <alignment horizontal="left"/>
    </xf>
    <xf numFmtId="0" fontId="54" fillId="80" borderId="0">
      <alignment horizontal="left"/>
    </xf>
    <xf numFmtId="0" fontId="64" fillId="92" borderId="0">
      <alignment horizontal="left" wrapText="1"/>
    </xf>
    <xf numFmtId="0" fontId="64" fillId="80" borderId="0">
      <alignment horizontal="left" wrapText="1"/>
    </xf>
    <xf numFmtId="0" fontId="64" fillId="80" borderId="0">
      <alignment horizontal="left" wrapText="1"/>
    </xf>
    <xf numFmtId="0" fontId="54" fillId="92" borderId="0">
      <alignment horizontal="left"/>
    </xf>
    <xf numFmtId="0" fontId="54" fillId="80" borderId="0">
      <alignment horizontal="left"/>
    </xf>
    <xf numFmtId="0" fontId="54" fillId="80" borderId="0">
      <alignment horizontal="left"/>
    </xf>
    <xf numFmtId="0" fontId="81" fillId="0" borderId="37"/>
    <xf numFmtId="0" fontId="82" fillId="0" borderId="37"/>
    <xf numFmtId="0" fontId="82" fillId="0" borderId="37"/>
    <xf numFmtId="0" fontId="83" fillId="0" borderId="0"/>
    <xf numFmtId="0" fontId="84" fillId="0" borderId="0"/>
    <xf numFmtId="0" fontId="84" fillId="0" borderId="0"/>
    <xf numFmtId="0" fontId="41" fillId="20" borderId="0">
      <alignment horizontal="center"/>
    </xf>
    <xf numFmtId="0" fontId="85" fillId="0" borderId="0"/>
    <xf numFmtId="0" fontId="85" fillId="0" borderId="0"/>
    <xf numFmtId="49" fontId="44" fillId="0" borderId="0" applyFill="0" applyBorder="0" applyProtection="0"/>
    <xf numFmtId="49" fontId="44" fillId="0" borderId="0" applyFill="0" applyBorder="0" applyProtection="0"/>
    <xf numFmtId="0" fontId="86" fillId="20" borderId="0"/>
    <xf numFmtId="0" fontId="54" fillId="92" borderId="0">
      <alignment horizontal="left"/>
    </xf>
    <xf numFmtId="0" fontId="54" fillId="80" borderId="0">
      <alignment horizontal="left"/>
    </xf>
    <xf numFmtId="0" fontId="54" fillId="80" borderId="0">
      <alignment horizontal="left"/>
    </xf>
    <xf numFmtId="0" fontId="87" fillId="0" borderId="0"/>
    <xf numFmtId="0" fontId="87" fillId="0" borderId="0"/>
    <xf numFmtId="0" fontId="16" fillId="0" borderId="8" applyNumberFormat="0" applyFill="0" applyAlignment="0" applyProtection="0"/>
    <xf numFmtId="175" fontId="34" fillId="0" borderId="0" applyFont="0" applyFill="0" applyBorder="0" applyAlignment="0" applyProtection="0"/>
    <xf numFmtId="190" fontId="71" fillId="0" borderId="0" applyFont="0" applyFill="0" applyBorder="0" applyAlignment="0" applyProtection="0"/>
    <xf numFmtId="166" fontId="29" fillId="0" borderId="0" applyFont="0" applyFill="0" applyBorder="0" applyAlignment="0" applyProtection="0"/>
    <xf numFmtId="166" fontId="34" fillId="0" borderId="0" applyFont="0" applyFill="0" applyBorder="0" applyAlignment="0" applyProtection="0"/>
    <xf numFmtId="0" fontId="88" fillId="0" borderId="38" applyNumberFormat="0" applyFill="0" applyAlignment="0" applyProtection="0"/>
    <xf numFmtId="0" fontId="89" fillId="0" borderId="39" applyNumberFormat="0" applyFill="0" applyAlignment="0" applyProtection="0"/>
    <xf numFmtId="0" fontId="90" fillId="0" borderId="40"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74" fillId="2" borderId="7" applyNumberFormat="0" applyFont="0" applyAlignment="0" applyProtection="0"/>
    <xf numFmtId="0" fontId="74" fillId="88" borderId="7" applyNumberFormat="0" applyFont="0" applyAlignment="0" applyProtection="0"/>
    <xf numFmtId="0" fontId="74" fillId="88" borderId="7" applyNumberFormat="0" applyFont="0" applyAlignment="0" applyProtection="0"/>
    <xf numFmtId="0" fontId="74" fillId="88" borderId="7" applyNumberFormat="0" applyFont="0" applyAlignment="0" applyProtection="0"/>
    <xf numFmtId="0" fontId="74" fillId="88" borderId="7" applyNumberFormat="0" applyFont="0" applyAlignment="0" applyProtection="0"/>
    <xf numFmtId="0" fontId="75" fillId="88" borderId="7" applyNumberFormat="0" applyFont="0" applyAlignment="0" applyProtection="0"/>
    <xf numFmtId="0" fontId="75" fillId="88" borderId="7" applyNumberFormat="0" applyFont="0" applyAlignment="0" applyProtection="0"/>
    <xf numFmtId="181" fontId="34" fillId="0" borderId="0" applyFont="0" applyFill="0" applyBorder="0" applyAlignment="0" applyProtection="0"/>
    <xf numFmtId="182" fontId="34" fillId="0" borderId="0" applyFont="0" applyFill="0" applyBorder="0" applyAlignment="0" applyProtection="0"/>
    <xf numFmtId="0" fontId="92" fillId="0" borderId="41" applyNumberFormat="0" applyFill="0" applyAlignment="0" applyProtection="0"/>
    <xf numFmtId="0" fontId="93" fillId="0" borderId="0" applyNumberFormat="0" applyFill="0" applyBorder="0" applyAlignment="0" applyProtection="0"/>
    <xf numFmtId="0" fontId="14" fillId="0" borderId="0" applyNumberFormat="0" applyFill="0" applyBorder="0" applyAlignment="0" applyProtection="0"/>
    <xf numFmtId="1" fontId="94" fillId="0" borderId="0">
      <alignment vertical="top" wrapText="1"/>
    </xf>
    <xf numFmtId="0" fontId="95" fillId="57" borderId="42" applyNumberFormat="0" applyAlignment="0" applyProtection="0"/>
    <xf numFmtId="0" fontId="23" fillId="0" borderId="0"/>
    <xf numFmtId="0" fontId="96" fillId="0" borderId="0">
      <alignment vertical="center"/>
    </xf>
    <xf numFmtId="0" fontId="97" fillId="0" borderId="0"/>
    <xf numFmtId="0" fontId="98" fillId="0" borderId="0"/>
    <xf numFmtId="0" fontId="61"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 fillId="3" borderId="0" applyNumberFormat="0" applyBorder="0" applyAlignment="0" applyProtection="0"/>
    <xf numFmtId="0" fontId="101" fillId="3" borderId="0" applyNumberFormat="0" applyBorder="0" applyAlignment="0" applyProtection="0"/>
    <xf numFmtId="0" fontId="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 fillId="5" borderId="0" applyNumberFormat="0" applyBorder="0" applyAlignment="0" applyProtection="0"/>
    <xf numFmtId="0" fontId="101" fillId="5" borderId="0" applyNumberFormat="0" applyBorder="0" applyAlignment="0" applyProtection="0"/>
    <xf numFmtId="0" fontId="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 fillId="7" borderId="0" applyNumberFormat="0" applyBorder="0" applyAlignment="0" applyProtection="0"/>
    <xf numFmtId="0" fontId="101" fillId="7" borderId="0" applyNumberFormat="0" applyBorder="0" applyAlignment="0" applyProtection="0"/>
    <xf numFmtId="0" fontId="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 fillId="9" borderId="0" applyNumberFormat="0" applyBorder="0" applyAlignment="0" applyProtection="0"/>
    <xf numFmtId="0" fontId="101" fillId="9" borderId="0" applyNumberFormat="0" applyBorder="0" applyAlignment="0" applyProtection="0"/>
    <xf numFmtId="0" fontId="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 fillId="11" borderId="0" applyNumberFormat="0" applyBorder="0" applyAlignment="0" applyProtection="0"/>
    <xf numFmtId="0" fontId="101" fillId="11" borderId="0" applyNumberFormat="0" applyBorder="0" applyAlignment="0" applyProtection="0"/>
    <xf numFmtId="0" fontId="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 fillId="13" borderId="0" applyNumberFormat="0" applyBorder="0" applyAlignment="0" applyProtection="0"/>
    <xf numFmtId="0" fontId="101" fillId="13" borderId="0" applyNumberFormat="0" applyBorder="0" applyAlignment="0" applyProtection="0"/>
    <xf numFmtId="0" fontId="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 fillId="4" borderId="0" applyNumberFormat="0" applyBorder="0" applyAlignment="0" applyProtection="0"/>
    <xf numFmtId="0" fontId="101" fillId="4" borderId="0" applyNumberFormat="0" applyBorder="0" applyAlignment="0" applyProtection="0"/>
    <xf numFmtId="0" fontId="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 fillId="6" borderId="0" applyNumberFormat="0" applyBorder="0" applyAlignment="0" applyProtection="0"/>
    <xf numFmtId="0" fontId="101" fillId="6" borderId="0" applyNumberFormat="0" applyBorder="0" applyAlignment="0" applyProtection="0"/>
    <xf numFmtId="0" fontId="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 fillId="8" borderId="0" applyNumberFormat="0" applyBorder="0" applyAlignment="0" applyProtection="0"/>
    <xf numFmtId="0" fontId="101" fillId="8" borderId="0" applyNumberFormat="0" applyBorder="0" applyAlignment="0" applyProtection="0"/>
    <xf numFmtId="0" fontId="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 fillId="10" borderId="0" applyNumberFormat="0" applyBorder="0" applyAlignment="0" applyProtection="0"/>
    <xf numFmtId="0" fontId="101" fillId="10" borderId="0" applyNumberFormat="0" applyBorder="0" applyAlignment="0" applyProtection="0"/>
    <xf numFmtId="0" fontId="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 fillId="12" borderId="0" applyNumberFormat="0" applyBorder="0" applyAlignment="0" applyProtection="0"/>
    <xf numFmtId="0" fontId="101" fillId="12" borderId="0" applyNumberFormat="0" applyBorder="0" applyAlignment="0" applyProtection="0"/>
    <xf numFmtId="0" fontId="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 fillId="14" borderId="0" applyNumberFormat="0" applyBorder="0" applyAlignment="0" applyProtection="0"/>
    <xf numFmtId="0" fontId="101" fillId="14" borderId="0" applyNumberFormat="0" applyBorder="0" applyAlignment="0" applyProtection="0"/>
    <xf numFmtId="0" fontId="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2"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2"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3" fillId="102" borderId="0" applyNumberFormat="0" applyBorder="0" applyAlignment="0" applyProtection="0"/>
    <xf numFmtId="0" fontId="102" fillId="104" borderId="0" applyNumberFormat="0" applyBorder="0" applyAlignment="0" applyProtection="0"/>
    <xf numFmtId="0" fontId="103" fillId="104" borderId="0" applyNumberFormat="0" applyBorder="0" applyAlignment="0" applyProtection="0"/>
    <xf numFmtId="0" fontId="103" fillId="104" borderId="0" applyNumberFormat="0" applyBorder="0" applyAlignment="0" applyProtection="0"/>
    <xf numFmtId="0" fontId="103" fillId="104" borderId="0" applyNumberFormat="0" applyBorder="0" applyAlignment="0" applyProtection="0"/>
    <xf numFmtId="0" fontId="102" fillId="106" borderId="0" applyNumberFormat="0" applyBorder="0" applyAlignment="0" applyProtection="0"/>
    <xf numFmtId="0" fontId="103" fillId="106" borderId="0" applyNumberFormat="0" applyBorder="0" applyAlignment="0" applyProtection="0"/>
    <xf numFmtId="0" fontId="103" fillId="106" borderId="0" applyNumberFormat="0" applyBorder="0" applyAlignment="0" applyProtection="0"/>
    <xf numFmtId="0" fontId="103" fillId="106" borderId="0" applyNumberFormat="0" applyBorder="0" applyAlignment="0" applyProtection="0"/>
    <xf numFmtId="0" fontId="102" fillId="108" borderId="0" applyNumberFormat="0" applyBorder="0" applyAlignment="0" applyProtection="0"/>
    <xf numFmtId="0" fontId="103" fillId="108" borderId="0" applyNumberFormat="0" applyBorder="0" applyAlignment="0" applyProtection="0"/>
    <xf numFmtId="0" fontId="103" fillId="108" borderId="0" applyNumberFormat="0" applyBorder="0" applyAlignment="0" applyProtection="0"/>
    <xf numFmtId="0" fontId="103" fillId="108" borderId="0" applyNumberFormat="0" applyBorder="0" applyAlignment="0" applyProtection="0"/>
    <xf numFmtId="0" fontId="102"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3" fillId="110" borderId="0" applyNumberFormat="0" applyBorder="0" applyAlignment="0" applyProtection="0"/>
    <xf numFmtId="0" fontId="102"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2"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2" fillId="103" borderId="0" applyNumberFormat="0" applyBorder="0" applyAlignment="0" applyProtection="0"/>
    <xf numFmtId="0" fontId="103" fillId="103" borderId="0" applyNumberFormat="0" applyBorder="0" applyAlignment="0" applyProtection="0"/>
    <xf numFmtId="0" fontId="103" fillId="103" borderId="0" applyNumberFormat="0" applyBorder="0" applyAlignment="0" applyProtection="0"/>
    <xf numFmtId="0" fontId="103" fillId="103" borderId="0" applyNumberFormat="0" applyBorder="0" applyAlignment="0" applyProtection="0"/>
    <xf numFmtId="0" fontId="102" fillId="105" borderId="0" applyNumberFormat="0" applyBorder="0" applyAlignment="0" applyProtection="0"/>
    <xf numFmtId="0" fontId="103" fillId="105" borderId="0" applyNumberFormat="0" applyBorder="0" applyAlignment="0" applyProtection="0"/>
    <xf numFmtId="0" fontId="103" fillId="105" borderId="0" applyNumberFormat="0" applyBorder="0" applyAlignment="0" applyProtection="0"/>
    <xf numFmtId="0" fontId="103" fillId="105" borderId="0" applyNumberFormat="0" applyBorder="0" applyAlignment="0" applyProtection="0"/>
    <xf numFmtId="0" fontId="102" fillId="107" borderId="0" applyNumberFormat="0" applyBorder="0" applyAlignment="0" applyProtection="0"/>
    <xf numFmtId="0" fontId="103" fillId="107" borderId="0" applyNumberFormat="0" applyBorder="0" applyAlignment="0" applyProtection="0"/>
    <xf numFmtId="0" fontId="103" fillId="107" borderId="0" applyNumberFormat="0" applyBorder="0" applyAlignment="0" applyProtection="0"/>
    <xf numFmtId="0" fontId="103" fillId="107" borderId="0" applyNumberFormat="0" applyBorder="0" applyAlignment="0" applyProtection="0"/>
    <xf numFmtId="0" fontId="102"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3" fillId="109" borderId="0" applyNumberFormat="0" applyBorder="0" applyAlignment="0" applyProtection="0"/>
    <xf numFmtId="0" fontId="104" fillId="97" borderId="4" applyNumberFormat="0" applyAlignment="0" applyProtection="0"/>
    <xf numFmtId="0" fontId="105" fillId="97" borderId="4" applyNumberFormat="0" applyAlignment="0" applyProtection="0"/>
    <xf numFmtId="0" fontId="105" fillId="97" borderId="4" applyNumberFormat="0" applyAlignment="0" applyProtection="0"/>
    <xf numFmtId="0" fontId="105" fillId="97" borderId="4" applyNumberFormat="0" applyAlignment="0" applyProtection="0"/>
    <xf numFmtId="0" fontId="106" fillId="97" borderId="3" applyNumberFormat="0" applyAlignment="0" applyProtection="0"/>
    <xf numFmtId="0" fontId="107" fillId="97" borderId="3" applyNumberFormat="0" applyAlignment="0" applyProtection="0"/>
    <xf numFmtId="0" fontId="107" fillId="97" borderId="3" applyNumberFormat="0" applyAlignment="0" applyProtection="0"/>
    <xf numFmtId="0" fontId="107" fillId="97" borderId="3" applyNumberFormat="0" applyAlignment="0" applyProtection="0"/>
    <xf numFmtId="0" fontId="108" fillId="96" borderId="3" applyNumberFormat="0" applyAlignment="0" applyProtection="0"/>
    <xf numFmtId="0" fontId="109" fillId="96" borderId="3" applyNumberFormat="0" applyAlignment="0" applyProtection="0"/>
    <xf numFmtId="0" fontId="109" fillId="96" borderId="3" applyNumberFormat="0" applyAlignment="0" applyProtection="0"/>
    <xf numFmtId="0" fontId="109" fillId="96" borderId="3" applyNumberFormat="0" applyAlignment="0" applyProtection="0"/>
    <xf numFmtId="0" fontId="110" fillId="0" borderId="8" applyNumberFormat="0" applyFill="0" applyAlignment="0" applyProtection="0"/>
    <xf numFmtId="0" fontId="111" fillId="0" borderId="8" applyNumberFormat="0" applyFill="0" applyAlignment="0" applyProtection="0"/>
    <xf numFmtId="0" fontId="111" fillId="0" borderId="8" applyNumberFormat="0" applyFill="0" applyAlignment="0" applyProtection="0"/>
    <xf numFmtId="0" fontId="111" fillId="0" borderId="8"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44" fontId="23" fillId="0" borderId="0" applyFont="0" applyFill="0" applyBorder="0" applyAlignment="0" applyProtection="0"/>
    <xf numFmtId="0" fontId="114" fillId="93" borderId="0" applyNumberFormat="0" applyBorder="0" applyAlignment="0" applyProtection="0"/>
    <xf numFmtId="0" fontId="115" fillId="93" borderId="0" applyNumberFormat="0" applyBorder="0" applyAlignment="0" applyProtection="0"/>
    <xf numFmtId="0" fontId="115" fillId="93" borderId="0" applyNumberFormat="0" applyBorder="0" applyAlignment="0" applyProtection="0"/>
    <xf numFmtId="0" fontId="115" fillId="93" borderId="0" applyNumberFormat="0" applyBorder="0" applyAlignment="0" applyProtection="0"/>
    <xf numFmtId="0" fontId="116" fillId="23" borderId="0" applyNumberFormat="0" applyAlignment="0" applyProtection="0">
      <alignment horizontal="right"/>
    </xf>
    <xf numFmtId="191" fontId="117" fillId="0" borderId="0">
      <alignment horizontal="left"/>
    </xf>
    <xf numFmtId="166" fontId="23" fillId="0" borderId="0" applyFont="0" applyFill="0" applyBorder="0" applyAlignment="0" applyProtection="0"/>
    <xf numFmtId="192" fontId="118" fillId="0" borderId="0" applyFont="0" applyFill="0" applyBorder="0" applyAlignment="0" applyProtection="0"/>
    <xf numFmtId="0" fontId="101" fillId="0" borderId="0" applyNumberForma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xf numFmtId="193" fontId="121" fillId="0" borderId="0"/>
    <xf numFmtId="194" fontId="121" fillId="0" borderId="0"/>
    <xf numFmtId="0" fontId="122" fillId="95" borderId="0" applyNumberFormat="0" applyBorder="0" applyAlignment="0" applyProtection="0"/>
    <xf numFmtId="0" fontId="122" fillId="95" borderId="0" applyNumberFormat="0" applyBorder="0" applyAlignment="0" applyProtection="0"/>
    <xf numFmtId="0" fontId="122" fillId="95" borderId="0" applyNumberFormat="0" applyBorder="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01" fillId="2" borderId="7" applyNumberFormat="0" applyFont="0" applyAlignment="0" applyProtection="0"/>
    <xf numFmtId="0" fontId="101" fillId="2" borderId="7" applyNumberFormat="0" applyFont="0" applyAlignment="0" applyProtection="0"/>
    <xf numFmtId="0" fontId="10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01" fillId="2" borderId="7" applyNumberFormat="0" applyFont="0" applyAlignment="0" applyProtection="0"/>
    <xf numFmtId="0" fontId="101" fillId="2" borderId="7" applyNumberFormat="0" applyFont="0" applyAlignment="0" applyProtection="0"/>
    <xf numFmtId="0" fontId="101" fillId="2" borderId="7" applyNumberFormat="0" applyFont="0" applyAlignment="0" applyProtection="0"/>
    <xf numFmtId="0" fontId="30" fillId="2" borderId="7" applyNumberFormat="0" applyFont="0" applyAlignment="0" applyProtection="0"/>
    <xf numFmtId="0" fontId="30"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0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0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0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0" fontId="1" fillId="2" borderId="7" applyNumberFormat="0" applyFont="0" applyAlignment="0" applyProtection="0"/>
    <xf numFmtId="9" fontId="23" fillId="0" borderId="0" applyFont="0" applyFill="0" applyBorder="0" applyAlignment="0" applyProtection="0"/>
    <xf numFmtId="0" fontId="64" fillId="85" borderId="0"/>
    <xf numFmtId="0" fontId="123" fillId="94" borderId="0" applyNumberFormat="0" applyBorder="0" applyAlignment="0" applyProtection="0"/>
    <xf numFmtId="0" fontId="124" fillId="94" borderId="0" applyNumberFormat="0" applyBorder="0" applyAlignment="0" applyProtection="0"/>
    <xf numFmtId="0" fontId="124" fillId="94" borderId="0" applyNumberFormat="0" applyBorder="0" applyAlignment="0" applyProtection="0"/>
    <xf numFmtId="0" fontId="124" fillId="94" borderId="0" applyNumberFormat="0" applyBorder="0" applyAlignment="0" applyProtection="0"/>
    <xf numFmtId="0" fontId="1" fillId="0" borderId="0"/>
    <xf numFmtId="0" fontId="1" fillId="0" borderId="0"/>
    <xf numFmtId="0" fontId="1" fillId="0" borderId="0"/>
    <xf numFmtId="0" fontId="101" fillId="0" borderId="0"/>
    <xf numFmtId="0" fontId="1" fillId="0" borderId="0"/>
    <xf numFmtId="0" fontId="1" fillId="0" borderId="0"/>
    <xf numFmtId="0" fontId="23" fillId="0" borderId="0"/>
    <xf numFmtId="0" fontId="101" fillId="0" borderId="0"/>
    <xf numFmtId="0" fontId="101" fillId="0" borderId="0"/>
    <xf numFmtId="0" fontId="1" fillId="0" borderId="0"/>
    <xf numFmtId="0" fontId="1" fillId="0" borderId="0"/>
    <xf numFmtId="0" fontId="23" fillId="0" borderId="0"/>
    <xf numFmtId="0" fontId="23" fillId="0" borderId="0"/>
    <xf numFmtId="0" fontId="125" fillId="0" borderId="0"/>
    <xf numFmtId="0" fontId="101" fillId="0" borderId="0"/>
    <xf numFmtId="0" fontId="1" fillId="0" borderId="0"/>
    <xf numFmtId="0" fontId="126" fillId="0" borderId="0"/>
    <xf numFmtId="0" fontId="79" fillId="0" borderId="0"/>
    <xf numFmtId="0" fontId="127" fillId="0" borderId="0"/>
    <xf numFmtId="0" fontId="23" fillId="0" borderId="0"/>
    <xf numFmtId="0" fontId="1" fillId="0" borderId="0"/>
    <xf numFmtId="0" fontId="1" fillId="0" borderId="0"/>
    <xf numFmtId="0" fontId="126" fillId="0" borderId="0"/>
    <xf numFmtId="0" fontId="23" fillId="0" borderId="0"/>
    <xf numFmtId="0" fontId="128" fillId="0" borderId="0"/>
    <xf numFmtId="0" fontId="129" fillId="0" borderId="0"/>
    <xf numFmtId="0" fontId="128" fillId="0" borderId="0" applyProtection="0"/>
    <xf numFmtId="0" fontId="23" fillId="0" borderId="0"/>
    <xf numFmtId="0" fontId="130" fillId="0" borderId="0"/>
    <xf numFmtId="0" fontId="1" fillId="0" borderId="0"/>
    <xf numFmtId="0" fontId="131" fillId="0" borderId="0"/>
    <xf numFmtId="0" fontId="101" fillId="0" borderId="0"/>
    <xf numFmtId="0" fontId="1" fillId="0" borderId="0"/>
    <xf numFmtId="0" fontId="101" fillId="0" borderId="0"/>
    <xf numFmtId="0" fontId="1" fillId="0" borderId="0"/>
    <xf numFmtId="0" fontId="1" fillId="0" borderId="0"/>
    <xf numFmtId="0" fontId="1" fillId="0" borderId="0"/>
    <xf numFmtId="195" fontId="130" fillId="0" borderId="0"/>
    <xf numFmtId="0" fontId="125" fillId="0" borderId="0"/>
    <xf numFmtId="0" fontId="1" fillId="0" borderId="0"/>
    <xf numFmtId="0" fontId="101" fillId="0" borderId="0"/>
    <xf numFmtId="0" fontId="1" fillId="0" borderId="0"/>
    <xf numFmtId="0" fontId="1" fillId="0" borderId="0"/>
    <xf numFmtId="0" fontId="101" fillId="0" borderId="0"/>
    <xf numFmtId="0" fontId="1" fillId="0" borderId="0"/>
    <xf numFmtId="0" fontId="1" fillId="0" borderId="0"/>
    <xf numFmtId="0" fontId="127" fillId="0" borderId="0"/>
    <xf numFmtId="0" fontId="1" fillId="0" borderId="0"/>
    <xf numFmtId="0" fontId="1" fillId="0" borderId="0"/>
    <xf numFmtId="0" fontId="101" fillId="0" borderId="0"/>
    <xf numFmtId="0" fontId="1" fillId="0" borderId="0"/>
    <xf numFmtId="0" fontId="101" fillId="0" borderId="0"/>
    <xf numFmtId="0" fontId="125" fillId="0" borderId="0"/>
    <xf numFmtId="0" fontId="127" fillId="0" borderId="0"/>
    <xf numFmtId="0" fontId="1" fillId="0" borderId="0"/>
    <xf numFmtId="0" fontId="1" fillId="0" borderId="0"/>
    <xf numFmtId="0" fontId="1" fillId="0" borderId="0"/>
    <xf numFmtId="0" fontId="126" fillId="0" borderId="0"/>
    <xf numFmtId="0" fontId="132" fillId="0" borderId="1" applyNumberFormat="0" applyFill="0" applyAlignment="0" applyProtection="0"/>
    <xf numFmtId="0" fontId="133" fillId="0" borderId="1" applyNumberFormat="0" applyFill="0" applyAlignment="0" applyProtection="0"/>
    <xf numFmtId="0" fontId="133" fillId="0" borderId="1" applyNumberFormat="0" applyFill="0" applyAlignment="0" applyProtection="0"/>
    <xf numFmtId="0" fontId="133" fillId="0" borderId="1" applyNumberFormat="0" applyFill="0" applyAlignment="0" applyProtection="0"/>
    <xf numFmtId="0" fontId="134" fillId="0" borderId="43" applyNumberFormat="0" applyFill="0" applyAlignment="0" applyProtection="0"/>
    <xf numFmtId="0" fontId="135" fillId="0" borderId="43" applyNumberFormat="0" applyFill="0" applyAlignment="0" applyProtection="0"/>
    <xf numFmtId="0" fontId="135" fillId="0" borderId="43" applyNumberFormat="0" applyFill="0" applyAlignment="0" applyProtection="0"/>
    <xf numFmtId="0" fontId="135" fillId="0" borderId="43" applyNumberFormat="0" applyFill="0" applyAlignment="0" applyProtection="0"/>
    <xf numFmtId="0" fontId="136" fillId="0" borderId="2" applyNumberFormat="0" applyFill="0" applyAlignment="0" applyProtection="0"/>
    <xf numFmtId="0" fontId="137" fillId="0" borderId="2" applyNumberFormat="0" applyFill="0" applyAlignment="0" applyProtection="0"/>
    <xf numFmtId="0" fontId="137" fillId="0" borderId="2" applyNumberFormat="0" applyFill="0" applyAlignment="0" applyProtection="0"/>
    <xf numFmtId="0" fontId="137" fillId="0" borderId="2"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5" applyNumberFormat="0" applyFill="0" applyAlignment="0" applyProtection="0"/>
    <xf numFmtId="0" fontId="139" fillId="0" borderId="5" applyNumberFormat="0" applyFill="0" applyAlignment="0" applyProtection="0"/>
    <xf numFmtId="0" fontId="139" fillId="0" borderId="5" applyNumberFormat="0" applyFill="0" applyAlignment="0" applyProtection="0"/>
    <xf numFmtId="0" fontId="139" fillId="0" borderId="5"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191" fontId="101" fillId="0" borderId="0">
      <alignment horizontal="left" vertical="center"/>
    </xf>
    <xf numFmtId="191" fontId="101" fillId="0" borderId="0" applyProtection="0">
      <alignment horizontal="left" vertical="center"/>
    </xf>
    <xf numFmtId="0" fontId="142" fillId="98" borderId="6" applyNumberFormat="0" applyAlignment="0" applyProtection="0"/>
    <xf numFmtId="0" fontId="143" fillId="98" borderId="6" applyNumberFormat="0" applyAlignment="0" applyProtection="0"/>
    <xf numFmtId="0" fontId="143" fillId="98" borderId="6" applyNumberFormat="0" applyAlignment="0" applyProtection="0"/>
    <xf numFmtId="0" fontId="143" fillId="98" borderId="6" applyNumberFormat="0" applyAlignment="0" applyProtection="0"/>
    <xf numFmtId="0" fontId="101" fillId="0" borderId="0" applyNumberFormat="0" applyFill="0" applyBorder="0" applyAlignment="0" applyProtection="0"/>
    <xf numFmtId="0" fontId="23" fillId="0" borderId="0"/>
    <xf numFmtId="0" fontId="61" fillId="0" borderId="0" applyNumberFormat="0" applyFill="0" applyBorder="0" applyAlignment="0" applyProtection="0"/>
  </cellStyleXfs>
  <cellXfs count="389">
    <xf numFmtId="0" fontId="0" fillId="0" borderId="0" xfId="0"/>
    <xf numFmtId="0" fontId="20" fillId="16" borderId="11" xfId="0" applyFont="1" applyFill="1" applyBorder="1" applyAlignment="1">
      <alignment horizontal="center" wrapText="1"/>
    </xf>
    <xf numFmtId="0" fontId="20" fillId="17" borderId="12" xfId="0" applyFont="1" applyFill="1" applyBorder="1" applyAlignment="1">
      <alignment horizontal="center" wrapText="1"/>
    </xf>
    <xf numFmtId="0" fontId="20" fillId="0" borderId="0" xfId="0" applyFont="1"/>
    <xf numFmtId="0" fontId="22" fillId="0" borderId="0" xfId="0" applyFont="1" applyAlignment="1">
      <alignment wrapText="1"/>
    </xf>
    <xf numFmtId="0" fontId="20" fillId="15" borderId="19" xfId="0" applyFont="1" applyFill="1" applyBorder="1" applyAlignment="1">
      <alignment horizontal="center" vertical="center" wrapText="1"/>
    </xf>
    <xf numFmtId="0" fontId="20" fillId="18" borderId="11" xfId="0" applyFont="1" applyFill="1" applyBorder="1" applyAlignment="1">
      <alignment horizontal="center" vertical="center" wrapText="1"/>
    </xf>
    <xf numFmtId="0" fontId="20" fillId="0" borderId="22" xfId="0" applyFont="1" applyBorder="1" applyAlignment="1">
      <alignment horizontal="left" vertical="center" wrapText="1"/>
    </xf>
    <xf numFmtId="3" fontId="20" fillId="0" borderId="16" xfId="0" applyNumberFormat="1" applyFont="1" applyBorder="1" applyAlignment="1">
      <alignment horizontal="right" vertical="center" wrapText="1" indent="1"/>
    </xf>
    <xf numFmtId="0" fontId="20" fillId="17" borderId="22" xfId="0" applyFont="1" applyFill="1" applyBorder="1" applyAlignment="1">
      <alignment horizontal="left" vertical="center" wrapText="1"/>
    </xf>
    <xf numFmtId="164" fontId="20" fillId="0" borderId="23" xfId="3" applyNumberFormat="1" applyFont="1" applyBorder="1" applyAlignment="1">
      <alignment horizontal="center" vertical="center" wrapText="1"/>
    </xf>
    <xf numFmtId="164" fontId="20" fillId="0" borderId="16" xfId="0" applyNumberFormat="1" applyFont="1" applyBorder="1" applyAlignment="1">
      <alignment horizontal="center" vertical="center" wrapText="1"/>
    </xf>
    <xf numFmtId="164" fontId="20" fillId="0" borderId="16" xfId="0" applyNumberFormat="1" applyFont="1" applyBorder="1" applyAlignment="1">
      <alignment horizontal="right" vertical="center" wrapText="1" indent="2"/>
    </xf>
    <xf numFmtId="164" fontId="20" fillId="0" borderId="16" xfId="0" applyNumberFormat="1" applyFont="1" applyBorder="1" applyAlignment="1">
      <alignment horizontal="right" vertical="center" wrapText="1" indent="1"/>
    </xf>
    <xf numFmtId="164" fontId="20" fillId="0" borderId="23" xfId="0" applyNumberFormat="1" applyFont="1" applyBorder="1" applyAlignment="1">
      <alignment horizontal="right" vertical="center" wrapText="1" indent="1"/>
    </xf>
    <xf numFmtId="0" fontId="20" fillId="17" borderId="16" xfId="0" applyFont="1" applyFill="1" applyBorder="1" applyAlignment="1">
      <alignment horizontal="left" vertical="center" wrapText="1"/>
    </xf>
    <xf numFmtId="3" fontId="20" fillId="0" borderId="23" xfId="0" applyNumberFormat="1" applyFont="1" applyBorder="1" applyAlignment="1">
      <alignment horizontal="right" vertical="center" wrapText="1" indent="1"/>
    </xf>
    <xf numFmtId="164" fontId="0" fillId="0" borderId="0" xfId="0" applyNumberFormat="1"/>
    <xf numFmtId="0" fontId="20" fillId="15" borderId="22" xfId="0" applyFont="1" applyFill="1" applyBorder="1" applyAlignment="1">
      <alignment horizontal="left" vertical="center" wrapText="1"/>
    </xf>
    <xf numFmtId="3" fontId="20" fillId="15" borderId="16" xfId="0" applyNumberFormat="1" applyFont="1" applyFill="1" applyBorder="1" applyAlignment="1">
      <alignment horizontal="right" vertical="center" wrapText="1" indent="1"/>
    </xf>
    <xf numFmtId="3" fontId="20" fillId="15" borderId="23" xfId="0" applyNumberFormat="1" applyFont="1" applyFill="1" applyBorder="1" applyAlignment="1">
      <alignment horizontal="right" vertical="center" wrapText="1" indent="1"/>
    </xf>
    <xf numFmtId="164" fontId="20" fillId="15" borderId="16" xfId="0" applyNumberFormat="1" applyFont="1" applyFill="1" applyBorder="1" applyAlignment="1">
      <alignment horizontal="right" vertical="center" wrapText="1" indent="2"/>
    </xf>
    <xf numFmtId="164" fontId="20" fillId="15" borderId="16" xfId="0" applyNumberFormat="1" applyFont="1" applyFill="1" applyBorder="1" applyAlignment="1">
      <alignment horizontal="center" vertical="center" wrapText="1"/>
    </xf>
    <xf numFmtId="164" fontId="20" fillId="15" borderId="16" xfId="0" applyNumberFormat="1" applyFont="1" applyFill="1" applyBorder="1" applyAlignment="1">
      <alignment horizontal="right" vertical="center" wrapText="1" indent="1"/>
    </xf>
    <xf numFmtId="164" fontId="20" fillId="15" borderId="23" xfId="0" applyNumberFormat="1" applyFont="1" applyFill="1" applyBorder="1" applyAlignment="1">
      <alignment horizontal="right" vertical="center" wrapText="1" indent="1"/>
    </xf>
    <xf numFmtId="164" fontId="20" fillId="0" borderId="23" xfId="0" applyNumberFormat="1" applyFont="1" applyBorder="1" applyAlignment="1">
      <alignment horizontal="center" vertical="center" wrapText="1"/>
    </xf>
    <xf numFmtId="164" fontId="20" fillId="15" borderId="23" xfId="0" applyNumberFormat="1" applyFont="1" applyFill="1" applyBorder="1" applyAlignment="1">
      <alignment horizontal="center" vertical="center" wrapText="1"/>
    </xf>
    <xf numFmtId="0" fontId="20" fillId="19" borderId="22" xfId="0" applyFont="1" applyFill="1" applyBorder="1" applyAlignment="1">
      <alignment horizontal="left" vertical="center" wrapText="1"/>
    </xf>
    <xf numFmtId="3" fontId="20" fillId="19" borderId="16" xfId="0" applyNumberFormat="1" applyFont="1" applyFill="1" applyBorder="1" applyAlignment="1">
      <alignment horizontal="right" vertical="center" wrapText="1" indent="1"/>
    </xf>
    <xf numFmtId="164" fontId="20" fillId="19" borderId="16" xfId="0" applyNumberFormat="1" applyFont="1" applyFill="1" applyBorder="1" applyAlignment="1">
      <alignment horizontal="center" vertical="center" wrapText="1"/>
    </xf>
    <xf numFmtId="164" fontId="20" fillId="19" borderId="16" xfId="0" applyNumberFormat="1" applyFont="1" applyFill="1" applyBorder="1" applyAlignment="1">
      <alignment horizontal="right" vertical="center" wrapText="1" indent="2"/>
    </xf>
    <xf numFmtId="164" fontId="20" fillId="19" borderId="16" xfId="0" applyNumberFormat="1" applyFont="1" applyFill="1" applyBorder="1" applyAlignment="1">
      <alignment horizontal="right" vertical="center" wrapText="1" indent="1"/>
    </xf>
    <xf numFmtId="164" fontId="20" fillId="19" borderId="23" xfId="0" applyNumberFormat="1" applyFont="1" applyFill="1" applyBorder="1" applyAlignment="1">
      <alignment horizontal="right" vertical="center" wrapText="1" indent="1"/>
    </xf>
    <xf numFmtId="164" fontId="20" fillId="19" borderId="23" xfId="0" applyNumberFormat="1" applyFont="1" applyFill="1" applyBorder="1" applyAlignment="1">
      <alignment horizontal="center" vertical="center" wrapText="1"/>
    </xf>
    <xf numFmtId="3" fontId="20" fillId="19" borderId="23" xfId="0" applyNumberFormat="1" applyFont="1" applyFill="1" applyBorder="1" applyAlignment="1">
      <alignment horizontal="right" vertical="center" wrapText="1" indent="1"/>
    </xf>
    <xf numFmtId="165" fontId="20" fillId="19" borderId="16" xfId="0" applyNumberFormat="1" applyFont="1" applyFill="1" applyBorder="1" applyAlignment="1">
      <alignment horizontal="right" vertical="center" wrapText="1" indent="1"/>
    </xf>
    <xf numFmtId="165" fontId="20" fillId="19" borderId="23" xfId="0" applyNumberFormat="1" applyFont="1" applyFill="1" applyBorder="1" applyAlignment="1">
      <alignment horizontal="right" vertical="center" wrapText="1" indent="1"/>
    </xf>
    <xf numFmtId="164" fontId="20" fillId="16" borderId="23" xfId="3" applyNumberFormat="1" applyFont="1" applyFill="1" applyBorder="1" applyAlignment="1">
      <alignment horizontal="center" vertical="center" wrapText="1"/>
    </xf>
    <xf numFmtId="165" fontId="20" fillId="15" borderId="16" xfId="0" applyNumberFormat="1" applyFont="1" applyFill="1" applyBorder="1" applyAlignment="1">
      <alignment horizontal="right" vertical="center" wrapText="1" indent="1"/>
    </xf>
    <xf numFmtId="165" fontId="20" fillId="15" borderId="23" xfId="0" applyNumberFormat="1" applyFont="1" applyFill="1" applyBorder="1" applyAlignment="1">
      <alignment horizontal="right" vertical="center" wrapText="1" indent="1"/>
    </xf>
    <xf numFmtId="164" fontId="22" fillId="0" borderId="0" xfId="0" applyNumberFormat="1" applyFont="1" applyAlignment="1">
      <alignment wrapText="1"/>
    </xf>
    <xf numFmtId="3" fontId="20" fillId="15" borderId="19" xfId="0" applyNumberFormat="1" applyFont="1" applyFill="1" applyBorder="1" applyAlignment="1">
      <alignment horizontal="right" vertical="center" wrapText="1" indent="1"/>
    </xf>
    <xf numFmtId="0" fontId="20" fillId="17" borderId="21" xfId="0" applyFont="1" applyFill="1" applyBorder="1" applyAlignment="1">
      <alignment horizontal="left" vertical="center" wrapText="1"/>
    </xf>
    <xf numFmtId="164" fontId="20" fillId="15" borderId="19" xfId="0" applyNumberFormat="1" applyFont="1" applyFill="1" applyBorder="1" applyAlignment="1">
      <alignment horizontal="right" vertical="center" wrapText="1" indent="1"/>
    </xf>
    <xf numFmtId="165" fontId="20" fillId="15" borderId="19" xfId="0" applyNumberFormat="1" applyFont="1" applyFill="1" applyBorder="1" applyAlignment="1">
      <alignment horizontal="right" vertical="center" wrapText="1" indent="1"/>
    </xf>
    <xf numFmtId="165" fontId="20" fillId="15" borderId="20" xfId="0" applyNumberFormat="1" applyFont="1" applyFill="1" applyBorder="1" applyAlignment="1">
      <alignment horizontal="right" vertical="center" wrapText="1" indent="1"/>
    </xf>
    <xf numFmtId="164" fontId="20" fillId="15" borderId="20" xfId="0" applyNumberFormat="1" applyFont="1" applyFill="1" applyBorder="1" applyAlignment="1">
      <alignment horizontal="right" vertical="center" wrapText="1" indent="1"/>
    </xf>
    <xf numFmtId="0" fontId="20" fillId="17" borderId="19" xfId="0" applyFont="1" applyFill="1" applyBorder="1" applyAlignment="1">
      <alignment horizontal="left" vertical="center" wrapText="1"/>
    </xf>
    <xf numFmtId="3" fontId="20" fillId="15" borderId="20" xfId="0" applyNumberFormat="1" applyFont="1" applyFill="1" applyBorder="1" applyAlignment="1">
      <alignment horizontal="right" vertical="center" wrapText="1" indent="1"/>
    </xf>
    <xf numFmtId="0" fontId="24"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vertical="center"/>
    </xf>
    <xf numFmtId="0" fontId="0" fillId="17" borderId="16" xfId="0" applyFill="1" applyBorder="1"/>
    <xf numFmtId="0" fontId="0" fillId="17" borderId="19" xfId="0" applyFill="1" applyBorder="1"/>
    <xf numFmtId="0" fontId="20" fillId="15" borderId="20" xfId="0" applyFont="1" applyFill="1" applyBorder="1" applyAlignment="1">
      <alignment horizontal="center" vertical="center" wrapText="1"/>
    </xf>
    <xf numFmtId="0" fontId="20" fillId="0" borderId="22" xfId="0" applyFont="1" applyBorder="1" applyAlignment="1">
      <alignment horizontal="center" vertical="center" wrapText="1"/>
    </xf>
    <xf numFmtId="0" fontId="20" fillId="15" borderId="22" xfId="0" applyFont="1" applyFill="1" applyBorder="1" applyAlignment="1">
      <alignment horizontal="center" vertical="center" wrapText="1"/>
    </xf>
    <xf numFmtId="0" fontId="20" fillId="0" borderId="21" xfId="0" applyFont="1" applyBorder="1" applyAlignment="1">
      <alignment horizontal="center" vertical="center" wrapText="1"/>
    </xf>
    <xf numFmtId="0" fontId="27" fillId="0" borderId="22" xfId="8" applyFont="1" applyBorder="1" applyAlignment="1">
      <alignment horizontal="center" wrapText="1"/>
    </xf>
    <xf numFmtId="3" fontId="20" fillId="0" borderId="16" xfId="8" applyNumberFormat="1" applyFont="1" applyBorder="1" applyAlignment="1">
      <alignment horizontal="right" vertical="center" wrapText="1" indent="1"/>
    </xf>
    <xf numFmtId="3" fontId="20" fillId="0" borderId="23" xfId="8" applyNumberFormat="1" applyFont="1" applyBorder="1" applyAlignment="1">
      <alignment horizontal="right" vertical="center" wrapText="1" indent="1"/>
    </xf>
    <xf numFmtId="0" fontId="27" fillId="15" borderId="22" xfId="8" applyFont="1" applyFill="1" applyBorder="1" applyAlignment="1">
      <alignment horizontal="center" wrapText="1"/>
    </xf>
    <xf numFmtId="3" fontId="20" fillId="15" borderId="16" xfId="8" applyNumberFormat="1" applyFont="1" applyFill="1" applyBorder="1" applyAlignment="1">
      <alignment horizontal="right" vertical="center" wrapText="1" indent="1"/>
    </xf>
    <xf numFmtId="3" fontId="20" fillId="15" borderId="23" xfId="8" applyNumberFormat="1" applyFont="1" applyFill="1" applyBorder="1" applyAlignment="1">
      <alignment horizontal="right" vertical="center" wrapText="1" indent="1"/>
    </xf>
    <xf numFmtId="0" fontId="27" fillId="19" borderId="22" xfId="8" applyFont="1" applyFill="1" applyBorder="1" applyAlignment="1">
      <alignment horizontal="center" wrapText="1"/>
    </xf>
    <xf numFmtId="3" fontId="20" fillId="19" borderId="16" xfId="8" applyNumberFormat="1" applyFont="1" applyFill="1" applyBorder="1" applyAlignment="1">
      <alignment horizontal="right" vertical="center" wrapText="1" indent="1"/>
    </xf>
    <xf numFmtId="3" fontId="20" fillId="19" borderId="23" xfId="8" applyNumberFormat="1" applyFont="1" applyFill="1" applyBorder="1" applyAlignment="1">
      <alignment horizontal="right" vertical="center" wrapText="1" indent="1"/>
    </xf>
    <xf numFmtId="0" fontId="20" fillId="15" borderId="22" xfId="8" applyFont="1" applyFill="1" applyBorder="1" applyAlignment="1">
      <alignment horizontal="center" wrapText="1"/>
    </xf>
    <xf numFmtId="0" fontId="20" fillId="0" borderId="22" xfId="8" applyFont="1" applyBorder="1" applyAlignment="1">
      <alignment horizontal="center" wrapText="1"/>
    </xf>
    <xf numFmtId="0" fontId="20" fillId="15" borderId="0" xfId="8" applyFont="1" applyFill="1" applyAlignment="1">
      <alignment horizontal="center" wrapText="1"/>
    </xf>
    <xf numFmtId="0" fontId="20" fillId="0" borderId="0" xfId="8" applyFont="1" applyAlignment="1">
      <alignment horizontal="center" wrapText="1"/>
    </xf>
    <xf numFmtId="3" fontId="20" fillId="23" borderId="16" xfId="8" applyNumberFormat="1" applyFont="1" applyFill="1" applyBorder="1" applyAlignment="1">
      <alignment horizontal="right" vertical="center" wrapText="1" indent="1"/>
    </xf>
    <xf numFmtId="0" fontId="20" fillId="15" borderId="9" xfId="8" applyFont="1" applyFill="1" applyBorder="1" applyAlignment="1">
      <alignment horizontal="center" wrapText="1"/>
    </xf>
    <xf numFmtId="3" fontId="20" fillId="15" borderId="19" xfId="8" applyNumberFormat="1" applyFont="1" applyFill="1" applyBorder="1" applyAlignment="1">
      <alignment horizontal="right" vertical="center" wrapText="1" indent="1"/>
    </xf>
    <xf numFmtId="3" fontId="20" fillId="15" borderId="20" xfId="8" applyNumberFormat="1" applyFont="1" applyFill="1" applyBorder="1" applyAlignment="1">
      <alignment horizontal="right" vertical="center" wrapText="1" indent="1"/>
    </xf>
    <xf numFmtId="0" fontId="20" fillId="0" borderId="16" xfId="8" applyFont="1" applyBorder="1" applyAlignment="1">
      <alignment horizontal="right" vertical="center" wrapText="1" indent="1"/>
    </xf>
    <xf numFmtId="164" fontId="20" fillId="0" borderId="16" xfId="8" applyNumberFormat="1" applyFont="1" applyBorder="1" applyAlignment="1">
      <alignment horizontal="right" vertical="center" wrapText="1" indent="1"/>
    </xf>
    <xf numFmtId="164" fontId="20" fillId="0" borderId="23" xfId="8" applyNumberFormat="1" applyFont="1" applyBorder="1" applyAlignment="1">
      <alignment horizontal="right" vertical="center" wrapText="1" indent="1"/>
    </xf>
    <xf numFmtId="0" fontId="20" fillId="15" borderId="16" xfId="8" applyFont="1" applyFill="1" applyBorder="1" applyAlignment="1">
      <alignment horizontal="right" vertical="center" wrapText="1" indent="1"/>
    </xf>
    <xf numFmtId="164" fontId="20" fillId="15" borderId="16" xfId="8" applyNumberFormat="1" applyFont="1" applyFill="1" applyBorder="1" applyAlignment="1">
      <alignment horizontal="right" vertical="center" wrapText="1" indent="1"/>
    </xf>
    <xf numFmtId="164" fontId="20" fillId="15" borderId="23" xfId="8" applyNumberFormat="1" applyFont="1" applyFill="1" applyBorder="1" applyAlignment="1">
      <alignment horizontal="right" vertical="center" wrapText="1" indent="1"/>
    </xf>
    <xf numFmtId="165" fontId="20" fillId="0" borderId="16" xfId="8" applyNumberFormat="1" applyFont="1" applyBorder="1" applyAlignment="1">
      <alignment horizontal="right" vertical="center" wrapText="1" indent="1"/>
    </xf>
    <xf numFmtId="165" fontId="20" fillId="0" borderId="23" xfId="8" applyNumberFormat="1" applyFont="1" applyBorder="1" applyAlignment="1">
      <alignment horizontal="right" vertical="center" wrapText="1" indent="1"/>
    </xf>
    <xf numFmtId="165" fontId="20" fillId="15" borderId="16" xfId="8" applyNumberFormat="1" applyFont="1" applyFill="1" applyBorder="1" applyAlignment="1">
      <alignment horizontal="right" vertical="center" wrapText="1" indent="1"/>
    </xf>
    <xf numFmtId="165" fontId="20" fillId="15" borderId="23" xfId="8" applyNumberFormat="1" applyFont="1" applyFill="1" applyBorder="1" applyAlignment="1">
      <alignment horizontal="right" vertical="center" wrapText="1" indent="1"/>
    </xf>
    <xf numFmtId="165" fontId="20" fillId="15" borderId="22" xfId="8" applyNumberFormat="1" applyFont="1" applyFill="1" applyBorder="1" applyAlignment="1">
      <alignment horizontal="right" vertical="center" wrapText="1" indent="1"/>
    </xf>
    <xf numFmtId="165" fontId="20" fillId="0" borderId="22" xfId="8" applyNumberFormat="1" applyFont="1" applyBorder="1" applyAlignment="1">
      <alignment horizontal="right" vertical="center" wrapText="1" indent="1"/>
    </xf>
    <xf numFmtId="165" fontId="0" fillId="0" borderId="0" xfId="0" applyNumberFormat="1"/>
    <xf numFmtId="3" fontId="20" fillId="16" borderId="16" xfId="8" applyNumberFormat="1" applyFont="1" applyFill="1" applyBorder="1" applyAlignment="1">
      <alignment horizontal="right" vertical="center" wrapText="1" indent="1"/>
    </xf>
    <xf numFmtId="165" fontId="20" fillId="15" borderId="19" xfId="8" applyNumberFormat="1" applyFont="1" applyFill="1" applyBorder="1" applyAlignment="1">
      <alignment horizontal="right" vertical="center" wrapText="1" indent="1"/>
    </xf>
    <xf numFmtId="165" fontId="20" fillId="15" borderId="20" xfId="8" applyNumberFormat="1" applyFont="1" applyFill="1" applyBorder="1" applyAlignment="1">
      <alignment horizontal="right" vertical="center" wrapText="1" indent="1"/>
    </xf>
    <xf numFmtId="0" fontId="20" fillId="19" borderId="22" xfId="8" applyFont="1" applyFill="1" applyBorder="1" applyAlignment="1">
      <alignment horizontal="center" wrapText="1"/>
    </xf>
    <xf numFmtId="164" fontId="20" fillId="19" borderId="16" xfId="8" applyNumberFormat="1" applyFont="1" applyFill="1" applyBorder="1" applyAlignment="1">
      <alignment horizontal="right" vertical="center" wrapText="1" indent="1"/>
    </xf>
    <xf numFmtId="164" fontId="20" fillId="19" borderId="23" xfId="8" applyNumberFormat="1" applyFont="1" applyFill="1" applyBorder="1" applyAlignment="1">
      <alignment horizontal="right" vertical="center" wrapText="1" indent="1"/>
    </xf>
    <xf numFmtId="165" fontId="20" fillId="15" borderId="21" xfId="8" applyNumberFormat="1" applyFont="1" applyFill="1" applyBorder="1" applyAlignment="1">
      <alignment horizontal="right" vertical="center" wrapText="1" indent="1"/>
    </xf>
    <xf numFmtId="0" fontId="20" fillId="0" borderId="23" xfId="8" applyFont="1" applyBorder="1" applyAlignment="1">
      <alignment horizontal="right" vertical="center" wrapText="1" indent="1"/>
    </xf>
    <xf numFmtId="0" fontId="20" fillId="15" borderId="23" xfId="8" applyFont="1" applyFill="1" applyBorder="1" applyAlignment="1">
      <alignment horizontal="right" vertical="center" wrapText="1" indent="1"/>
    </xf>
    <xf numFmtId="167" fontId="20" fillId="15" borderId="16" xfId="1" applyNumberFormat="1" applyFont="1" applyFill="1" applyBorder="1" applyAlignment="1">
      <alignment horizontal="right" vertical="center" wrapText="1" indent="1"/>
    </xf>
    <xf numFmtId="167" fontId="20" fillId="15" borderId="23" xfId="1" applyNumberFormat="1" applyFont="1" applyFill="1" applyBorder="1" applyAlignment="1">
      <alignment horizontal="right" vertical="center" wrapText="1" indent="1"/>
    </xf>
    <xf numFmtId="0" fontId="20" fillId="19" borderId="16" xfId="8" applyFont="1" applyFill="1" applyBorder="1" applyAlignment="1">
      <alignment horizontal="right" vertical="center" wrapText="1" indent="1"/>
    </xf>
    <xf numFmtId="1" fontId="20" fillId="15" borderId="16" xfId="8" applyNumberFormat="1" applyFont="1" applyFill="1" applyBorder="1" applyAlignment="1">
      <alignment horizontal="right" vertical="center" wrapText="1" indent="1"/>
    </xf>
    <xf numFmtId="3" fontId="20" fillId="15" borderId="22" xfId="8" applyNumberFormat="1" applyFont="1" applyFill="1" applyBorder="1" applyAlignment="1">
      <alignment horizontal="right" vertical="center" wrapText="1" indent="1"/>
    </xf>
    <xf numFmtId="3" fontId="20" fillId="0" borderId="22" xfId="8" applyNumberFormat="1" applyFont="1" applyBorder="1" applyAlignment="1">
      <alignment horizontal="right" vertical="center" wrapText="1" indent="1"/>
    </xf>
    <xf numFmtId="165" fontId="20" fillId="0" borderId="0" xfId="8" applyNumberFormat="1" applyFont="1" applyAlignment="1">
      <alignment horizontal="right" vertical="center" wrapText="1" indent="1"/>
    </xf>
    <xf numFmtId="165" fontId="20" fillId="16" borderId="16" xfId="8" applyNumberFormat="1" applyFont="1" applyFill="1" applyBorder="1" applyAlignment="1">
      <alignment horizontal="right" vertical="center" wrapText="1" indent="1"/>
    </xf>
    <xf numFmtId="165" fontId="20" fillId="16" borderId="23" xfId="8" applyNumberFormat="1" applyFont="1" applyFill="1" applyBorder="1" applyAlignment="1">
      <alignment horizontal="right" vertical="center" wrapText="1" indent="1"/>
    </xf>
    <xf numFmtId="3" fontId="0" fillId="0" borderId="0" xfId="0" applyNumberFormat="1"/>
    <xf numFmtId="0" fontId="27" fillId="0" borderId="22" xfId="0" applyFont="1" applyBorder="1" applyAlignment="1">
      <alignment horizontal="center" wrapText="1"/>
    </xf>
    <xf numFmtId="3" fontId="20" fillId="0" borderId="16" xfId="0" applyNumberFormat="1" applyFont="1" applyBorder="1" applyAlignment="1">
      <alignment horizontal="right" wrapText="1" indent="1"/>
    </xf>
    <xf numFmtId="3" fontId="20" fillId="0" borderId="23" xfId="0" applyNumberFormat="1" applyFont="1" applyBorder="1" applyAlignment="1">
      <alignment horizontal="right" wrapText="1" indent="1"/>
    </xf>
    <xf numFmtId="0" fontId="27" fillId="15" borderId="22" xfId="0" applyFont="1" applyFill="1" applyBorder="1" applyAlignment="1">
      <alignment horizontal="center" wrapText="1"/>
    </xf>
    <xf numFmtId="3" fontId="20" fillId="15" borderId="16" xfId="0" applyNumberFormat="1" applyFont="1" applyFill="1" applyBorder="1" applyAlignment="1">
      <alignment horizontal="right" wrapText="1" indent="1"/>
    </xf>
    <xf numFmtId="3" fontId="20" fillId="15" borderId="23" xfId="0" applyNumberFormat="1" applyFont="1" applyFill="1" applyBorder="1" applyAlignment="1">
      <alignment horizontal="right" wrapText="1" indent="1"/>
    </xf>
    <xf numFmtId="0" fontId="27" fillId="19" borderId="22" xfId="0" applyFont="1" applyFill="1" applyBorder="1" applyAlignment="1">
      <alignment horizontal="center" wrapText="1"/>
    </xf>
    <xf numFmtId="3" fontId="20" fillId="19" borderId="16" xfId="0" applyNumberFormat="1" applyFont="1" applyFill="1" applyBorder="1" applyAlignment="1">
      <alignment horizontal="right" wrapText="1" indent="1"/>
    </xf>
    <xf numFmtId="3" fontId="20" fillId="19" borderId="23" xfId="0" applyNumberFormat="1" applyFont="1" applyFill="1" applyBorder="1" applyAlignment="1">
      <alignment horizontal="right" wrapText="1" indent="1"/>
    </xf>
    <xf numFmtId="0" fontId="20" fillId="0" borderId="22" xfId="0" applyFont="1" applyBorder="1" applyAlignment="1">
      <alignment horizontal="center" wrapText="1"/>
    </xf>
    <xf numFmtId="0" fontId="20" fillId="15" borderId="22" xfId="0" applyFont="1" applyFill="1" applyBorder="1" applyAlignment="1">
      <alignment horizontal="center" wrapText="1"/>
    </xf>
    <xf numFmtId="3" fontId="20" fillId="23" borderId="23" xfId="8" applyNumberFormat="1" applyFont="1" applyFill="1" applyBorder="1" applyAlignment="1">
      <alignment horizontal="right" vertical="center" wrapText="1" indent="1"/>
    </xf>
    <xf numFmtId="0" fontId="20" fillId="0" borderId="16" xfId="0" applyFont="1" applyBorder="1" applyAlignment="1">
      <alignment horizontal="right" wrapText="1" indent="1"/>
    </xf>
    <xf numFmtId="164" fontId="20" fillId="0" borderId="16" xfId="0" applyNumberFormat="1" applyFont="1" applyBorder="1" applyAlignment="1">
      <alignment horizontal="right" wrapText="1" indent="1"/>
    </xf>
    <xf numFmtId="164" fontId="20" fillId="0" borderId="23" xfId="0" applyNumberFormat="1" applyFont="1" applyBorder="1" applyAlignment="1">
      <alignment horizontal="right" wrapText="1" indent="1"/>
    </xf>
    <xf numFmtId="0" fontId="20" fillId="15" borderId="16" xfId="0" applyFont="1" applyFill="1" applyBorder="1" applyAlignment="1">
      <alignment horizontal="right" wrapText="1" indent="1"/>
    </xf>
    <xf numFmtId="164" fontId="20" fillId="15" borderId="16" xfId="0" applyNumberFormat="1" applyFont="1" applyFill="1" applyBorder="1" applyAlignment="1">
      <alignment horizontal="right" wrapText="1" indent="1"/>
    </xf>
    <xf numFmtId="164" fontId="20" fillId="15" borderId="23" xfId="0" applyNumberFormat="1" applyFont="1" applyFill="1" applyBorder="1" applyAlignment="1">
      <alignment horizontal="right" wrapText="1" indent="1"/>
    </xf>
    <xf numFmtId="165" fontId="20" fillId="15" borderId="16" xfId="0" applyNumberFormat="1" applyFont="1" applyFill="1" applyBorder="1" applyAlignment="1">
      <alignment horizontal="right" wrapText="1" indent="1"/>
    </xf>
    <xf numFmtId="165" fontId="20" fillId="15" borderId="23" xfId="0" applyNumberFormat="1" applyFont="1" applyFill="1" applyBorder="1" applyAlignment="1">
      <alignment horizontal="right" wrapText="1" indent="1"/>
    </xf>
    <xf numFmtId="0" fontId="20" fillId="19" borderId="22" xfId="0" applyFont="1" applyFill="1" applyBorder="1" applyAlignment="1">
      <alignment horizontal="center" wrapText="1"/>
    </xf>
    <xf numFmtId="164" fontId="20" fillId="19" borderId="16" xfId="0" applyNumberFormat="1" applyFont="1" applyFill="1" applyBorder="1" applyAlignment="1">
      <alignment horizontal="right" wrapText="1" indent="1"/>
    </xf>
    <xf numFmtId="164" fontId="20" fillId="19" borderId="23" xfId="0" applyNumberFormat="1" applyFont="1" applyFill="1" applyBorder="1" applyAlignment="1">
      <alignment horizontal="right" wrapText="1" indent="1"/>
    </xf>
    <xf numFmtId="165" fontId="20" fillId="0" borderId="16" xfId="0" applyNumberFormat="1" applyFont="1" applyBorder="1" applyAlignment="1">
      <alignment horizontal="right" wrapText="1" indent="1"/>
    </xf>
    <xf numFmtId="165" fontId="20" fillId="0" borderId="23" xfId="0" applyNumberFormat="1" applyFont="1" applyBorder="1" applyAlignment="1">
      <alignment horizontal="right" wrapText="1" indent="1"/>
    </xf>
    <xf numFmtId="0" fontId="20" fillId="19" borderId="16" xfId="0" applyFont="1" applyFill="1" applyBorder="1" applyAlignment="1">
      <alignment horizontal="right" wrapText="1" indent="1"/>
    </xf>
    <xf numFmtId="1" fontId="20" fillId="15" borderId="16" xfId="0" applyNumberFormat="1" applyFont="1" applyFill="1" applyBorder="1" applyAlignment="1">
      <alignment horizontal="right" wrapText="1" indent="1"/>
    </xf>
    <xf numFmtId="0" fontId="20" fillId="0" borderId="23" xfId="0" applyFont="1" applyBorder="1" applyAlignment="1">
      <alignment horizontal="right" wrapText="1" indent="1"/>
    </xf>
    <xf numFmtId="0" fontId="20" fillId="15" borderId="23" xfId="0" applyFont="1" applyFill="1" applyBorder="1" applyAlignment="1">
      <alignment horizontal="right" wrapText="1" indent="1"/>
    </xf>
    <xf numFmtId="0" fontId="23" fillId="0" borderId="0" xfId="0" applyFont="1"/>
    <xf numFmtId="0" fontId="20" fillId="19" borderId="22" xfId="0" applyFont="1" applyFill="1" applyBorder="1" applyAlignment="1">
      <alignment horizontal="center" vertical="center" wrapText="1"/>
    </xf>
    <xf numFmtId="0" fontId="20" fillId="15" borderId="21" xfId="0" applyFont="1" applyFill="1" applyBorder="1" applyAlignment="1">
      <alignment horizontal="center" vertical="center" wrapText="1"/>
    </xf>
    <xf numFmtId="0" fontId="27" fillId="15" borderId="11" xfId="8" applyFont="1" applyFill="1" applyBorder="1" applyAlignment="1">
      <alignment horizontal="center" vertical="center" wrapText="1"/>
    </xf>
    <xf numFmtId="0" fontId="27" fillId="15" borderId="17" xfId="8" applyFont="1" applyFill="1" applyBorder="1" applyAlignment="1">
      <alignment horizontal="center" vertical="center" wrapText="1"/>
    </xf>
    <xf numFmtId="167" fontId="20" fillId="0" borderId="16" xfId="1" applyNumberFormat="1" applyFont="1" applyBorder="1" applyAlignment="1">
      <alignment horizontal="right" vertical="center" wrapText="1" indent="1"/>
    </xf>
    <xf numFmtId="167" fontId="20" fillId="0" borderId="23" xfId="1" applyNumberFormat="1" applyFont="1" applyBorder="1" applyAlignment="1">
      <alignment horizontal="right" vertical="center" wrapText="1" indent="1"/>
    </xf>
    <xf numFmtId="167" fontId="20" fillId="19" borderId="16" xfId="1" applyNumberFormat="1" applyFont="1" applyFill="1" applyBorder="1" applyAlignment="1">
      <alignment horizontal="right" vertical="center" wrapText="1" indent="1"/>
    </xf>
    <xf numFmtId="167" fontId="20" fillId="19" borderId="23" xfId="1" applyNumberFormat="1" applyFont="1" applyFill="1" applyBorder="1" applyAlignment="1">
      <alignment horizontal="right" vertical="center" wrapText="1" indent="1"/>
    </xf>
    <xf numFmtId="0" fontId="20" fillId="15" borderId="11" xfId="8" applyFont="1" applyFill="1" applyBorder="1" applyAlignment="1">
      <alignment horizontal="center" vertical="center" wrapText="1"/>
    </xf>
    <xf numFmtId="165" fontId="20" fillId="23" borderId="16" xfId="8" applyNumberFormat="1" applyFont="1" applyFill="1" applyBorder="1" applyAlignment="1">
      <alignment horizontal="right" vertical="center" wrapText="1" indent="1"/>
    </xf>
    <xf numFmtId="165" fontId="20" fillId="23" borderId="23" xfId="8" applyNumberFormat="1" applyFont="1" applyFill="1" applyBorder="1" applyAlignment="1">
      <alignment horizontal="right" vertical="center" wrapText="1" indent="1"/>
    </xf>
    <xf numFmtId="0" fontId="20" fillId="15" borderId="21" xfId="8" applyFont="1" applyFill="1" applyBorder="1" applyAlignment="1">
      <alignment horizontal="center" wrapText="1"/>
    </xf>
    <xf numFmtId="167" fontId="20" fillId="15" borderId="19" xfId="1" applyNumberFormat="1" applyFont="1" applyFill="1" applyBorder="1" applyAlignment="1">
      <alignment horizontal="right" vertical="center" wrapText="1" indent="1"/>
    </xf>
    <xf numFmtId="167" fontId="20" fillId="15" borderId="20" xfId="1" applyNumberFormat="1" applyFont="1" applyFill="1" applyBorder="1" applyAlignment="1">
      <alignment horizontal="right" vertical="center" wrapText="1" indent="1"/>
    </xf>
    <xf numFmtId="0" fontId="18" fillId="0" borderId="0" xfId="2" applyAlignment="1" applyProtection="1">
      <alignment vertical="center"/>
    </xf>
    <xf numFmtId="164" fontId="20" fillId="0" borderId="23" xfId="3" applyNumberFormat="1" applyFont="1" applyBorder="1" applyAlignment="1">
      <alignment horizontal="right" vertical="center" wrapText="1" indent="1"/>
    </xf>
    <xf numFmtId="164" fontId="20" fillId="16" borderId="23" xfId="3" applyNumberFormat="1" applyFont="1" applyFill="1" applyBorder="1" applyAlignment="1">
      <alignment horizontal="right" vertical="center" wrapText="1" indent="1"/>
    </xf>
    <xf numFmtId="164" fontId="20" fillId="16" borderId="16" xfId="3" applyNumberFormat="1" applyFont="1" applyFill="1" applyBorder="1" applyAlignment="1">
      <alignment horizontal="right" vertical="center" wrapText="1" indent="1"/>
    </xf>
    <xf numFmtId="164" fontId="20" fillId="0" borderId="23" xfId="0" applyNumberFormat="1" applyFont="1" applyBorder="1" applyAlignment="1">
      <alignment horizontal="right" vertical="center" wrapText="1" indent="2"/>
    </xf>
    <xf numFmtId="164" fontId="20" fillId="15" borderId="23" xfId="0" applyNumberFormat="1" applyFont="1" applyFill="1" applyBorder="1" applyAlignment="1">
      <alignment horizontal="right" vertical="center" wrapText="1" indent="2"/>
    </xf>
    <xf numFmtId="164" fontId="20" fillId="19" borderId="23" xfId="0" applyNumberFormat="1" applyFont="1" applyFill="1" applyBorder="1" applyAlignment="1">
      <alignment horizontal="right" vertical="center" wrapText="1" indent="2"/>
    </xf>
    <xf numFmtId="164" fontId="20" fillId="0" borderId="22" xfId="0" applyNumberFormat="1" applyFont="1" applyBorder="1" applyAlignment="1">
      <alignment horizontal="right" vertical="center" wrapText="1" indent="2"/>
    </xf>
    <xf numFmtId="164" fontId="20" fillId="15" borderId="22" xfId="0" applyNumberFormat="1" applyFont="1" applyFill="1" applyBorder="1" applyAlignment="1">
      <alignment horizontal="right" vertical="center" wrapText="1" indent="2"/>
    </xf>
    <xf numFmtId="164" fontId="20" fillId="15" borderId="21" xfId="0" applyNumberFormat="1" applyFont="1" applyFill="1" applyBorder="1" applyAlignment="1">
      <alignment horizontal="right" vertical="center" wrapText="1" indent="2"/>
    </xf>
    <xf numFmtId="164" fontId="20" fillId="15" borderId="19" xfId="0" applyNumberFormat="1" applyFont="1" applyFill="1" applyBorder="1" applyAlignment="1">
      <alignment horizontal="right" vertical="center" wrapText="1" indent="2"/>
    </xf>
    <xf numFmtId="164" fontId="20" fillId="15" borderId="20" xfId="0" applyNumberFormat="1" applyFont="1" applyFill="1" applyBorder="1" applyAlignment="1">
      <alignment horizontal="right" vertical="center" wrapText="1" indent="2"/>
    </xf>
    <xf numFmtId="3" fontId="20" fillId="23" borderId="0" xfId="8" applyNumberFormat="1" applyFont="1" applyFill="1" applyAlignment="1">
      <alignment horizontal="right" vertical="center" wrapText="1" indent="1"/>
    </xf>
    <xf numFmtId="3" fontId="20" fillId="23" borderId="22" xfId="8" applyNumberFormat="1" applyFont="1" applyFill="1" applyBorder="1" applyAlignment="1">
      <alignment horizontal="right" vertical="center" wrapText="1" indent="1"/>
    </xf>
    <xf numFmtId="3" fontId="20" fillId="16" borderId="22" xfId="8" applyNumberFormat="1" applyFont="1" applyFill="1" applyBorder="1" applyAlignment="1">
      <alignment horizontal="right" vertical="center" wrapText="1" indent="1"/>
    </xf>
    <xf numFmtId="0" fontId="20" fillId="15" borderId="17" xfId="0" applyFont="1" applyFill="1" applyBorder="1" applyAlignment="1">
      <alignment horizontal="center" vertical="center" wrapText="1"/>
    </xf>
    <xf numFmtId="164" fontId="20" fillId="0" borderId="23" xfId="0" applyNumberFormat="1" applyFont="1" applyBorder="1" applyAlignment="1">
      <alignment vertical="center" wrapText="1"/>
    </xf>
    <xf numFmtId="164" fontId="20" fillId="15" borderId="23" xfId="0" applyNumberFormat="1" applyFont="1" applyFill="1" applyBorder="1" applyAlignment="1">
      <alignment vertical="center" wrapText="1"/>
    </xf>
    <xf numFmtId="164" fontId="20" fillId="0" borderId="20" xfId="0" applyNumberFormat="1" applyFont="1" applyBorder="1" applyAlignment="1">
      <alignment vertical="center" wrapText="1"/>
    </xf>
    <xf numFmtId="164" fontId="20" fillId="0" borderId="23" xfId="0" applyNumberFormat="1" applyFont="1" applyBorder="1" applyAlignment="1">
      <alignment horizontal="right" vertical="center" wrapText="1"/>
    </xf>
    <xf numFmtId="164" fontId="20" fillId="15" borderId="23" xfId="0" applyNumberFormat="1" applyFont="1" applyFill="1" applyBorder="1" applyAlignment="1">
      <alignment horizontal="right" vertical="center" wrapText="1"/>
    </xf>
    <xf numFmtId="164" fontId="20" fillId="0" borderId="20" xfId="0" applyNumberFormat="1" applyFont="1" applyBorder="1" applyAlignment="1">
      <alignment horizontal="right" vertical="center" wrapText="1"/>
    </xf>
    <xf numFmtId="3" fontId="20" fillId="0" borderId="16" xfId="0" applyNumberFormat="1" applyFont="1" applyBorder="1" applyAlignment="1">
      <alignment horizontal="right" vertical="center" wrapText="1"/>
    </xf>
    <xf numFmtId="0" fontId="0" fillId="17" borderId="16" xfId="0" applyFill="1" applyBorder="1" applyAlignment="1">
      <alignment horizontal="right"/>
    </xf>
    <xf numFmtId="3" fontId="20" fillId="0" borderId="23" xfId="0" applyNumberFormat="1" applyFont="1" applyBorder="1" applyAlignment="1">
      <alignment horizontal="right" vertical="center" wrapText="1"/>
    </xf>
    <xf numFmtId="3" fontId="20" fillId="0" borderId="22" xfId="0" applyNumberFormat="1" applyFont="1" applyBorder="1" applyAlignment="1">
      <alignment horizontal="right" vertical="center" wrapText="1"/>
    </xf>
    <xf numFmtId="3" fontId="20" fillId="15" borderId="16" xfId="0" applyNumberFormat="1" applyFont="1" applyFill="1" applyBorder="1" applyAlignment="1">
      <alignment horizontal="right" vertical="center" wrapText="1"/>
    </xf>
    <xf numFmtId="3" fontId="20" fillId="15" borderId="23" xfId="0" applyNumberFormat="1" applyFont="1" applyFill="1" applyBorder="1" applyAlignment="1">
      <alignment horizontal="right" vertical="center" wrapText="1"/>
    </xf>
    <xf numFmtId="3" fontId="20" fillId="15" borderId="22" xfId="0" applyNumberFormat="1" applyFont="1" applyFill="1" applyBorder="1" applyAlignment="1">
      <alignment horizontal="right" vertical="center" wrapText="1"/>
    </xf>
    <xf numFmtId="3" fontId="20" fillId="0" borderId="19" xfId="0" applyNumberFormat="1" applyFont="1" applyBorder="1" applyAlignment="1">
      <alignment horizontal="right" vertical="center" wrapText="1"/>
    </xf>
    <xf numFmtId="0" fontId="0" fillId="17" borderId="19" xfId="0" applyFill="1" applyBorder="1" applyAlignment="1">
      <alignment horizontal="right"/>
    </xf>
    <xf numFmtId="3" fontId="20" fillId="0" borderId="20" xfId="0" applyNumberFormat="1" applyFont="1" applyBorder="1" applyAlignment="1">
      <alignment horizontal="right" vertical="center" wrapText="1"/>
    </xf>
    <xf numFmtId="3" fontId="20" fillId="0" borderId="21" xfId="0" applyNumberFormat="1" applyFont="1" applyBorder="1" applyAlignment="1">
      <alignment horizontal="right" vertical="center" wrapText="1"/>
    </xf>
    <xf numFmtId="164" fontId="20" fillId="0" borderId="22" xfId="0" applyNumberFormat="1" applyFont="1" applyBorder="1" applyAlignment="1">
      <alignment horizontal="right" vertical="center" wrapText="1"/>
    </xf>
    <xf numFmtId="164" fontId="20" fillId="0" borderId="16" xfId="0" applyNumberFormat="1" applyFont="1" applyBorder="1" applyAlignment="1">
      <alignment horizontal="right" vertical="center" wrapText="1"/>
    </xf>
    <xf numFmtId="164" fontId="20" fillId="15" borderId="22" xfId="0" applyNumberFormat="1" applyFont="1" applyFill="1" applyBorder="1" applyAlignment="1">
      <alignment horizontal="right" vertical="center" wrapText="1"/>
    </xf>
    <xf numFmtId="164" fontId="20" fillId="15" borderId="16" xfId="0" applyNumberFormat="1" applyFont="1" applyFill="1" applyBorder="1" applyAlignment="1">
      <alignment horizontal="right" vertical="center" wrapText="1"/>
    </xf>
    <xf numFmtId="164" fontId="20" fillId="0" borderId="21" xfId="0" applyNumberFormat="1" applyFont="1" applyBorder="1" applyAlignment="1">
      <alignment horizontal="right" vertical="center" wrapText="1"/>
    </xf>
    <xf numFmtId="164" fontId="20" fillId="0" borderId="19" xfId="0" applyNumberFormat="1" applyFont="1" applyBorder="1" applyAlignment="1">
      <alignment horizontal="right" vertical="center" wrapText="1"/>
    </xf>
    <xf numFmtId="0" fontId="30" fillId="23" borderId="0" xfId="5511" applyFont="1" applyFill="1"/>
    <xf numFmtId="0" fontId="23" fillId="23" borderId="0" xfId="6358" applyFill="1"/>
    <xf numFmtId="0" fontId="23" fillId="23" borderId="0" xfId="5511" applyFill="1"/>
    <xf numFmtId="0" fontId="144" fillId="23" borderId="0" xfId="6427" applyNumberFormat="1" applyFont="1" applyFill="1" applyAlignment="1" applyProtection="1">
      <alignment vertical="center" wrapText="1"/>
    </xf>
    <xf numFmtId="0" fontId="30" fillId="23" borderId="0" xfId="5511" applyFont="1" applyFill="1" applyAlignment="1">
      <alignment vertical="center"/>
    </xf>
    <xf numFmtId="0" fontId="147" fillId="23" borderId="0" xfId="5511" applyFont="1" applyFill="1" applyAlignment="1">
      <alignment vertical="center"/>
    </xf>
    <xf numFmtId="0" fontId="23" fillId="23" borderId="0" xfId="5511" applyFill="1" applyAlignment="1">
      <alignment vertical="center"/>
    </xf>
    <xf numFmtId="0" fontId="146" fillId="23" borderId="0" xfId="6428" applyFont="1" applyFill="1"/>
    <xf numFmtId="0" fontId="23" fillId="23" borderId="0" xfId="6428" applyFill="1"/>
    <xf numFmtId="0" fontId="23" fillId="23" borderId="0" xfId="6429" applyFont="1" applyFill="1" applyAlignment="1" applyProtection="1">
      <alignment horizontal="left" vertical="top" wrapText="1"/>
    </xf>
    <xf numFmtId="0" fontId="23" fillId="23" borderId="0" xfId="770" applyFont="1" applyFill="1" applyBorder="1" applyAlignment="1" applyProtection="1">
      <alignment horizontal="left" vertical="top" wrapText="1" indent="1"/>
    </xf>
    <xf numFmtId="0" fontId="23" fillId="23" borderId="0" xfId="6428" applyFill="1" applyAlignment="1">
      <alignment horizontal="left" vertical="top"/>
    </xf>
    <xf numFmtId="0" fontId="61" fillId="23" borderId="0" xfId="6429" applyFill="1" applyAlignment="1" applyProtection="1">
      <alignment vertical="center" wrapText="1"/>
    </xf>
    <xf numFmtId="0" fontId="23" fillId="23" borderId="0" xfId="770" applyFont="1" applyFill="1" applyBorder="1" applyAlignment="1" applyProtection="1">
      <alignment vertical="center" wrapText="1"/>
    </xf>
    <xf numFmtId="0" fontId="145" fillId="23" borderId="0" xfId="6429" applyFont="1" applyFill="1" applyAlignment="1" applyProtection="1">
      <alignment horizontal="left" wrapText="1"/>
    </xf>
    <xf numFmtId="0" fontId="23" fillId="23" borderId="0" xfId="6358" applyFill="1" applyAlignment="1">
      <alignment vertical="center"/>
    </xf>
    <xf numFmtId="0" fontId="22" fillId="23" borderId="0" xfId="6428" applyFont="1" applyFill="1" applyAlignment="1">
      <alignment horizontal="left"/>
    </xf>
    <xf numFmtId="49" fontId="20" fillId="23" borderId="0" xfId="6428" applyNumberFormat="1" applyFont="1" applyFill="1" applyAlignment="1">
      <alignment horizontal="left" indent="1"/>
    </xf>
    <xf numFmtId="0" fontId="30" fillId="23" borderId="0" xfId="770" applyFont="1" applyFill="1" applyBorder="1" applyAlignment="1" applyProtection="1">
      <alignment vertical="center" wrapText="1"/>
    </xf>
    <xf numFmtId="0" fontId="99" fillId="23" borderId="0" xfId="6428" applyFont="1" applyFill="1" applyAlignment="1">
      <alignment horizontal="right"/>
    </xf>
    <xf numFmtId="0" fontId="20" fillId="23" borderId="0" xfId="6428" applyFont="1" applyFill="1" applyAlignment="1">
      <alignment horizontal="right"/>
    </xf>
    <xf numFmtId="0" fontId="34" fillId="23" borderId="0" xfId="6358" applyFont="1" applyFill="1" applyAlignment="1">
      <alignment vertical="center"/>
    </xf>
    <xf numFmtId="0" fontId="100" fillId="23" borderId="0" xfId="6428" applyFont="1" applyFill="1" applyAlignment="1">
      <alignment horizontal="right"/>
    </xf>
    <xf numFmtId="0" fontId="34" fillId="23" borderId="0" xfId="6358" applyFont="1" applyFill="1"/>
    <xf numFmtId="0" fontId="20" fillId="23" borderId="0" xfId="6428" applyFont="1" applyFill="1" applyAlignment="1">
      <alignment horizontal="left"/>
    </xf>
    <xf numFmtId="0" fontId="20" fillId="23" borderId="0" xfId="6428" applyFont="1" applyFill="1"/>
    <xf numFmtId="0" fontId="23" fillId="23" borderId="0" xfId="6428" applyFill="1" applyAlignment="1">
      <alignment horizontal="left" wrapText="1"/>
    </xf>
    <xf numFmtId="1" fontId="0" fillId="0" borderId="0" xfId="0" applyNumberFormat="1"/>
    <xf numFmtId="0" fontId="20" fillId="16" borderId="17" xfId="0" applyFont="1" applyFill="1" applyBorder="1" applyAlignment="1">
      <alignment horizontal="center" vertical="center" wrapText="1"/>
    </xf>
    <xf numFmtId="0" fontId="20" fillId="16" borderId="19" xfId="0" applyFont="1" applyFill="1" applyBorder="1" applyAlignment="1">
      <alignment horizontal="center" vertical="center" wrapText="1"/>
    </xf>
    <xf numFmtId="0" fontId="20" fillId="16" borderId="20" xfId="0" applyFont="1" applyFill="1" applyBorder="1" applyAlignment="1">
      <alignment horizontal="center" vertical="center" wrapText="1"/>
    </xf>
    <xf numFmtId="0" fontId="20" fillId="18" borderId="47" xfId="0" applyFont="1" applyFill="1" applyBorder="1" applyAlignment="1">
      <alignment vertical="center" wrapText="1"/>
    </xf>
    <xf numFmtId="0" fontId="20" fillId="16" borderId="11" xfId="0" applyFont="1" applyFill="1" applyBorder="1" applyAlignment="1">
      <alignment horizontal="center" vertical="center" wrapText="1"/>
    </xf>
    <xf numFmtId="0" fontId="20" fillId="0" borderId="22" xfId="0" applyFont="1" applyBorder="1"/>
    <xf numFmtId="164" fontId="20" fillId="0" borderId="16" xfId="0" applyNumberFormat="1" applyFont="1" applyBorder="1" applyAlignment="1">
      <alignment horizontal="right" vertical="center" indent="2"/>
    </xf>
    <xf numFmtId="164" fontId="20" fillId="0" borderId="23" xfId="0" applyNumberFormat="1" applyFont="1" applyBorder="1" applyAlignment="1">
      <alignment horizontal="right" vertical="center" indent="2"/>
    </xf>
    <xf numFmtId="3" fontId="20" fillId="0" borderId="23" xfId="0" applyNumberFormat="1" applyFont="1" applyBorder="1" applyAlignment="1">
      <alignment horizontal="right" vertical="center" indent="2"/>
    </xf>
    <xf numFmtId="0" fontId="20" fillId="16" borderId="22" xfId="0" applyFont="1" applyFill="1" applyBorder="1" applyAlignment="1">
      <alignment horizontal="left" wrapText="1" indent="1"/>
    </xf>
    <xf numFmtId="164" fontId="20" fillId="16" borderId="16" xfId="0" applyNumberFormat="1" applyFont="1" applyFill="1" applyBorder="1" applyAlignment="1">
      <alignment horizontal="right" vertical="center" indent="2"/>
    </xf>
    <xf numFmtId="164" fontId="20" fillId="16" borderId="23" xfId="0" applyNumberFormat="1" applyFont="1" applyFill="1" applyBorder="1" applyAlignment="1">
      <alignment horizontal="center" vertical="center"/>
    </xf>
    <xf numFmtId="164" fontId="20" fillId="16" borderId="23" xfId="0" applyNumberFormat="1" applyFont="1" applyFill="1" applyBorder="1" applyAlignment="1">
      <alignment horizontal="right" vertical="center" indent="2"/>
    </xf>
    <xf numFmtId="3" fontId="20" fillId="16" borderId="23" xfId="0" applyNumberFormat="1" applyFont="1" applyFill="1" applyBorder="1" applyAlignment="1">
      <alignment horizontal="right" vertical="center" indent="2"/>
    </xf>
    <xf numFmtId="0" fontId="20" fillId="0" borderId="22" xfId="0" applyFont="1" applyBorder="1" applyAlignment="1">
      <alignment horizontal="left" indent="1"/>
    </xf>
    <xf numFmtId="164" fontId="20" fillId="0" borderId="16" xfId="0" applyNumberFormat="1" applyFont="1" applyBorder="1" applyAlignment="1">
      <alignment horizontal="center" vertical="center"/>
    </xf>
    <xf numFmtId="0" fontId="20" fillId="16" borderId="22" xfId="0" applyFont="1" applyFill="1" applyBorder="1"/>
    <xf numFmtId="1" fontId="20" fillId="0" borderId="16" xfId="0" applyNumberFormat="1" applyFont="1" applyBorder="1" applyAlignment="1">
      <alignment horizontal="right" vertical="center" indent="2"/>
    </xf>
    <xf numFmtId="0" fontId="20" fillId="16" borderId="22" xfId="0" applyFont="1" applyFill="1" applyBorder="1" applyAlignment="1">
      <alignment horizontal="left" indent="1"/>
    </xf>
    <xf numFmtId="0" fontId="20" fillId="0" borderId="22" xfId="0" applyFont="1" applyBorder="1" applyAlignment="1">
      <alignment horizontal="left" indent="2"/>
    </xf>
    <xf numFmtId="196" fontId="20" fillId="0" borderId="16" xfId="0" applyNumberFormat="1" applyFont="1" applyBorder="1" applyAlignment="1">
      <alignment horizontal="right" vertical="center" indent="2"/>
    </xf>
    <xf numFmtId="0" fontId="20" fillId="16" borderId="22" xfId="0" applyFont="1" applyFill="1" applyBorder="1" applyAlignment="1">
      <alignment horizontal="left" indent="2"/>
    </xf>
    <xf numFmtId="164" fontId="20" fillId="16" borderId="16" xfId="0" applyNumberFormat="1" applyFont="1" applyFill="1" applyBorder="1" applyAlignment="1">
      <alignment horizontal="center" vertical="center"/>
    </xf>
    <xf numFmtId="0" fontId="20" fillId="16" borderId="21" xfId="0" applyFont="1" applyFill="1" applyBorder="1" applyAlignment="1">
      <alignment horizontal="left" indent="2"/>
    </xf>
    <xf numFmtId="164" fontId="20" fillId="16" borderId="19" xfId="0" applyNumberFormat="1" applyFont="1" applyFill="1" applyBorder="1" applyAlignment="1">
      <alignment horizontal="right" vertical="center" indent="2"/>
    </xf>
    <xf numFmtId="164" fontId="20" fillId="16" borderId="20" xfId="0" applyNumberFormat="1" applyFont="1" applyFill="1" applyBorder="1" applyAlignment="1">
      <alignment horizontal="right" vertical="center" indent="2"/>
    </xf>
    <xf numFmtId="3" fontId="20" fillId="16" borderId="20" xfId="0" applyNumberFormat="1" applyFont="1" applyFill="1" applyBorder="1" applyAlignment="1">
      <alignment horizontal="right" vertical="center" indent="2"/>
    </xf>
    <xf numFmtId="0" fontId="20" fillId="16" borderId="22" xfId="0" applyFont="1" applyFill="1" applyBorder="1" applyAlignment="1">
      <alignment wrapText="1"/>
    </xf>
    <xf numFmtId="196" fontId="20" fillId="0" borderId="23" xfId="0" applyNumberFormat="1" applyFont="1" applyBorder="1" applyAlignment="1">
      <alignment horizontal="right" vertical="center" indent="2"/>
    </xf>
    <xf numFmtId="0" fontId="20" fillId="16" borderId="21" xfId="0" applyFont="1" applyFill="1" applyBorder="1" applyAlignment="1">
      <alignment horizontal="left" indent="1"/>
    </xf>
    <xf numFmtId="196" fontId="20" fillId="16" borderId="23" xfId="0" applyNumberFormat="1" applyFont="1" applyFill="1" applyBorder="1" applyAlignment="1">
      <alignment horizontal="right" vertical="center" indent="2"/>
    </xf>
    <xf numFmtId="0" fontId="20" fillId="16" borderId="17" xfId="0" applyFont="1" applyFill="1" applyBorder="1" applyAlignment="1">
      <alignment horizontal="center" vertical="center"/>
    </xf>
    <xf numFmtId="0" fontId="20" fillId="16" borderId="9" xfId="0" applyFont="1" applyFill="1" applyBorder="1" applyAlignment="1">
      <alignment horizontal="center" vertical="center"/>
    </xf>
    <xf numFmtId="0" fontId="20" fillId="16" borderId="11" xfId="0" applyFont="1" applyFill="1" applyBorder="1" applyAlignment="1">
      <alignment horizontal="center" vertical="center"/>
    </xf>
    <xf numFmtId="0" fontId="20" fillId="24" borderId="20" xfId="0" applyFont="1" applyFill="1" applyBorder="1" applyAlignment="1">
      <alignment horizontal="center"/>
    </xf>
    <xf numFmtId="0" fontId="20" fillId="0" borderId="22" xfId="0" applyFont="1" applyBorder="1" applyAlignment="1">
      <alignment wrapText="1"/>
    </xf>
    <xf numFmtId="164" fontId="20" fillId="0" borderId="16" xfId="0" applyNumberFormat="1" applyFont="1" applyBorder="1" applyAlignment="1">
      <alignment horizontal="right" vertical="center" indent="1"/>
    </xf>
    <xf numFmtId="0" fontId="20" fillId="0" borderId="23" xfId="0" applyFont="1" applyBorder="1" applyAlignment="1">
      <alignment horizontal="right" vertical="center" indent="2"/>
    </xf>
    <xf numFmtId="164" fontId="20" fillId="16" borderId="16" xfId="0" applyNumberFormat="1" applyFont="1" applyFill="1" applyBorder="1" applyAlignment="1">
      <alignment horizontal="right" vertical="center" indent="1"/>
    </xf>
    <xf numFmtId="0" fontId="20" fillId="16" borderId="23" xfId="0" applyFont="1" applyFill="1" applyBorder="1" applyAlignment="1">
      <alignment horizontal="right" vertical="center" indent="2"/>
    </xf>
    <xf numFmtId="164" fontId="20" fillId="0" borderId="16" xfId="0" applyNumberFormat="1" applyFont="1" applyBorder="1" applyAlignment="1">
      <alignment horizontal="right" indent="1"/>
    </xf>
    <xf numFmtId="0" fontId="20" fillId="0" borderId="23" xfId="0" applyFont="1" applyBorder="1" applyAlignment="1">
      <alignment horizontal="right" indent="2"/>
    </xf>
    <xf numFmtId="164" fontId="20" fillId="16" borderId="16" xfId="0" applyNumberFormat="1" applyFont="1" applyFill="1" applyBorder="1" applyAlignment="1">
      <alignment horizontal="right" indent="1"/>
    </xf>
    <xf numFmtId="0" fontId="20" fillId="16" borderId="23" xfId="0" applyFont="1" applyFill="1" applyBorder="1" applyAlignment="1">
      <alignment horizontal="right" indent="2"/>
    </xf>
    <xf numFmtId="196" fontId="20" fillId="16" borderId="16" xfId="0" applyNumberFormat="1" applyFont="1" applyFill="1" applyBorder="1" applyAlignment="1">
      <alignment horizontal="right" indent="1"/>
    </xf>
    <xf numFmtId="0" fontId="20" fillId="0" borderId="22" xfId="0" applyFont="1" applyBorder="1" applyAlignment="1">
      <alignment horizontal="left" wrapText="1"/>
    </xf>
    <xf numFmtId="0" fontId="20" fillId="16" borderId="22" xfId="0" applyFont="1" applyFill="1" applyBorder="1" applyAlignment="1">
      <alignment horizontal="left"/>
    </xf>
    <xf numFmtId="0" fontId="20" fillId="16" borderId="22" xfId="0" applyFont="1" applyFill="1" applyBorder="1" applyAlignment="1">
      <alignment horizontal="left" wrapText="1"/>
    </xf>
    <xf numFmtId="196" fontId="20" fillId="0" borderId="16" xfId="0" applyNumberFormat="1" applyFont="1" applyBorder="1" applyAlignment="1">
      <alignment horizontal="right" indent="1"/>
    </xf>
    <xf numFmtId="164" fontId="20" fillId="16" borderId="19" xfId="0" applyNumberFormat="1" applyFont="1" applyFill="1" applyBorder="1" applyAlignment="1">
      <alignment horizontal="right" indent="1"/>
    </xf>
    <xf numFmtId="0" fontId="20" fillId="16" borderId="20" xfId="0" applyFont="1" applyFill="1" applyBorder="1" applyAlignment="1">
      <alignment horizontal="right" indent="2"/>
    </xf>
    <xf numFmtId="0" fontId="18" fillId="23" borderId="0" xfId="2" applyFill="1" applyAlignment="1" applyProtection="1">
      <alignment horizontal="left" vertical="center" wrapText="1"/>
    </xf>
    <xf numFmtId="0" fontId="23" fillId="23" borderId="0" xfId="770" applyFont="1" applyFill="1" applyBorder="1" applyAlignment="1" applyProtection="1">
      <alignment horizontal="left" vertical="center" wrapText="1"/>
    </xf>
    <xf numFmtId="0" fontId="20" fillId="15" borderId="12" xfId="8" applyFont="1" applyFill="1" applyBorder="1" applyAlignment="1">
      <alignment horizontal="center" vertical="center" wrapText="1"/>
    </xf>
    <xf numFmtId="0" fontId="20" fillId="15" borderId="19" xfId="8" applyFont="1" applyFill="1" applyBorder="1" applyAlignment="1">
      <alignment horizontal="center" vertical="center" wrapText="1"/>
    </xf>
    <xf numFmtId="0" fontId="23" fillId="23" borderId="0" xfId="6429" applyFont="1" applyFill="1" applyAlignment="1" applyProtection="1">
      <alignment horizontal="left" vertical="center" wrapText="1"/>
    </xf>
    <xf numFmtId="0" fontId="144" fillId="111" borderId="0" xfId="6427" applyNumberFormat="1" applyFont="1" applyFill="1" applyAlignment="1" applyProtection="1">
      <alignment horizontal="left" vertical="center" wrapText="1"/>
    </xf>
    <xf numFmtId="0" fontId="144" fillId="23" borderId="0" xfId="6358" applyFont="1" applyFill="1" applyAlignment="1">
      <alignment horizontal="left" wrapText="1"/>
    </xf>
    <xf numFmtId="0" fontId="22" fillId="23" borderId="0" xfId="770" applyFont="1" applyFill="1" applyBorder="1" applyAlignment="1" applyProtection="1">
      <alignment horizontal="left" wrapText="1"/>
    </xf>
    <xf numFmtId="0" fontId="20" fillId="23" borderId="0" xfId="6428" applyFont="1" applyFill="1" applyAlignment="1">
      <alignment horizontal="left" vertical="top"/>
    </xf>
    <xf numFmtId="0" fontId="23" fillId="23" borderId="0" xfId="6428" applyFill="1" applyAlignment="1">
      <alignment horizontal="left" vertical="top" wrapText="1"/>
    </xf>
    <xf numFmtId="0" fontId="20" fillId="17"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20" fillId="15" borderId="12" xfId="0" applyFont="1" applyFill="1" applyBorder="1" applyAlignment="1">
      <alignment horizontal="center" vertical="center" wrapText="1"/>
    </xf>
    <xf numFmtId="0" fontId="20" fillId="15" borderId="19" xfId="0" applyFont="1" applyFill="1" applyBorder="1" applyAlignment="1">
      <alignment horizontal="center" vertical="center" wrapText="1"/>
    </xf>
    <xf numFmtId="0" fontId="20" fillId="15" borderId="13" xfId="0" applyFont="1" applyFill="1" applyBorder="1" applyAlignment="1">
      <alignment horizontal="center" vertical="center" wrapText="1"/>
    </xf>
    <xf numFmtId="0" fontId="20" fillId="15" borderId="20" xfId="0" applyFont="1" applyFill="1" applyBorder="1" applyAlignment="1">
      <alignment horizontal="center" vertical="center" wrapText="1"/>
    </xf>
    <xf numFmtId="0" fontId="20" fillId="18" borderId="20" xfId="0" applyFont="1" applyFill="1" applyBorder="1" applyAlignment="1">
      <alignment horizontal="center" vertical="center" wrapText="1"/>
    </xf>
    <xf numFmtId="0" fontId="20" fillId="18" borderId="9" xfId="0" applyFont="1" applyFill="1" applyBorder="1" applyAlignment="1">
      <alignment horizontal="center" vertical="center" wrapText="1"/>
    </xf>
    <xf numFmtId="0" fontId="20" fillId="18" borderId="21" xfId="0" applyFont="1" applyFill="1" applyBorder="1" applyAlignment="1">
      <alignment horizontal="center" vertical="center" wrapText="1"/>
    </xf>
    <xf numFmtId="0" fontId="20" fillId="18" borderId="17" xfId="0" applyFont="1" applyFill="1" applyBorder="1" applyAlignment="1">
      <alignment horizontal="center" vertical="center" wrapText="1"/>
    </xf>
    <xf numFmtId="0" fontId="20" fillId="18" borderId="15" xfId="0" applyFont="1" applyFill="1" applyBorder="1" applyAlignment="1">
      <alignment horizontal="center" vertical="center" wrapText="1"/>
    </xf>
    <xf numFmtId="0" fontId="20" fillId="17" borderId="16" xfId="0" applyFont="1" applyFill="1" applyBorder="1" applyAlignment="1">
      <alignment horizontal="center" vertical="center" wrapText="1"/>
    </xf>
    <xf numFmtId="0" fontId="20" fillId="17" borderId="19" xfId="0" applyFont="1" applyFill="1" applyBorder="1" applyAlignment="1">
      <alignment horizontal="center" vertical="center" wrapText="1"/>
    </xf>
    <xf numFmtId="0" fontId="20" fillId="16" borderId="12" xfId="0" applyFont="1" applyFill="1" applyBorder="1" applyAlignment="1">
      <alignment horizontal="center" vertical="center" wrapText="1"/>
    </xf>
    <xf numFmtId="0" fontId="20" fillId="16" borderId="16" xfId="0" applyFont="1" applyFill="1" applyBorder="1" applyAlignment="1">
      <alignment horizontal="center" vertical="center" wrapText="1"/>
    </xf>
    <xf numFmtId="0" fontId="20" fillId="16" borderId="19"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20" fillId="15" borderId="18" xfId="0" applyFont="1" applyFill="1" applyBorder="1" applyAlignment="1">
      <alignment horizontal="center" vertical="center" wrapText="1"/>
    </xf>
    <xf numFmtId="0" fontId="18" fillId="0" borderId="0" xfId="2" applyAlignment="1" applyProtection="1">
      <alignment horizontal="left" vertical="center"/>
    </xf>
    <xf numFmtId="0" fontId="19" fillId="0" borderId="9" xfId="0" applyFont="1" applyBorder="1" applyAlignment="1">
      <alignment horizontal="left" vertical="center" wrapText="1"/>
    </xf>
    <xf numFmtId="0" fontId="20" fillId="15" borderId="10" xfId="0" applyFont="1" applyFill="1" applyBorder="1" applyAlignment="1">
      <alignment horizontal="center" vertical="center" wrapText="1"/>
    </xf>
    <xf numFmtId="0" fontId="20" fillId="15" borderId="0" xfId="0" applyFont="1" applyFill="1" applyAlignment="1">
      <alignment horizontal="center" vertical="center" wrapText="1"/>
    </xf>
    <xf numFmtId="0" fontId="20" fillId="15" borderId="9" xfId="0" applyFont="1" applyFill="1" applyBorder="1" applyAlignment="1">
      <alignment horizontal="center" vertical="center" wrapText="1"/>
    </xf>
    <xf numFmtId="0" fontId="20" fillId="16" borderId="13" xfId="0" applyFont="1" applyFill="1" applyBorder="1" applyAlignment="1">
      <alignment horizontal="center" wrapText="1"/>
    </xf>
    <xf numFmtId="0" fontId="20" fillId="16" borderId="10" xfId="0" applyFont="1" applyFill="1" applyBorder="1" applyAlignment="1">
      <alignment horizontal="center" wrapText="1"/>
    </xf>
    <xf numFmtId="0" fontId="20" fillId="16" borderId="14" xfId="0" applyFont="1" applyFill="1" applyBorder="1" applyAlignment="1">
      <alignment horizontal="center" wrapText="1"/>
    </xf>
    <xf numFmtId="0" fontId="20" fillId="16" borderId="15" xfId="0" applyFont="1" applyFill="1" applyBorder="1" applyAlignment="1">
      <alignment horizontal="center" wrapText="1"/>
    </xf>
    <xf numFmtId="0" fontId="20" fillId="15" borderId="16" xfId="0" applyFont="1" applyFill="1" applyBorder="1" applyAlignment="1">
      <alignment horizontal="center" vertical="center" wrapText="1"/>
    </xf>
    <xf numFmtId="0" fontId="24" fillId="0" borderId="0" xfId="0" applyFont="1" applyAlignment="1">
      <alignment horizontal="left" vertical="center" wrapText="1"/>
    </xf>
    <xf numFmtId="0" fontId="27" fillId="17" borderId="10" xfId="8" applyFont="1" applyFill="1" applyBorder="1" applyAlignment="1">
      <alignment horizontal="center" wrapText="1"/>
    </xf>
    <xf numFmtId="0" fontId="20" fillId="17" borderId="10" xfId="8" applyFont="1" applyFill="1" applyBorder="1" applyAlignment="1">
      <alignment horizontal="center" wrapText="1"/>
    </xf>
    <xf numFmtId="0" fontId="19" fillId="0" borderId="9" xfId="8" applyFont="1" applyBorder="1" applyAlignment="1">
      <alignment horizontal="left" wrapText="1"/>
    </xf>
    <xf numFmtId="0" fontId="20" fillId="15" borderId="14" xfId="8" applyFont="1" applyFill="1" applyBorder="1" applyAlignment="1">
      <alignment horizontal="center" vertical="center" wrapText="1"/>
    </xf>
    <xf numFmtId="0" fontId="20" fillId="15" borderId="22" xfId="8" applyFont="1" applyFill="1" applyBorder="1" applyAlignment="1">
      <alignment horizontal="center" vertical="center" wrapText="1"/>
    </xf>
    <xf numFmtId="0" fontId="20" fillId="15" borderId="21" xfId="8" applyFont="1" applyFill="1" applyBorder="1" applyAlignment="1">
      <alignment horizontal="center" vertical="center" wrapText="1"/>
    </xf>
    <xf numFmtId="0" fontId="20" fillId="15" borderId="12" xfId="8" applyFont="1" applyFill="1" applyBorder="1" applyAlignment="1">
      <alignment horizontal="center" vertical="center" wrapText="1"/>
    </xf>
    <xf numFmtId="0" fontId="20" fillId="15" borderId="16" xfId="8" applyFont="1" applyFill="1" applyBorder="1" applyAlignment="1">
      <alignment horizontal="center" vertical="center" wrapText="1"/>
    </xf>
    <xf numFmtId="0" fontId="20" fillId="15" borderId="19" xfId="8" applyFont="1" applyFill="1" applyBorder="1" applyAlignment="1">
      <alignment horizontal="center" vertical="center" wrapText="1"/>
    </xf>
    <xf numFmtId="0" fontId="20" fillId="15" borderId="17" xfId="8" applyFont="1" applyFill="1" applyBorder="1" applyAlignment="1">
      <alignment horizontal="center" vertical="center" wrapText="1"/>
    </xf>
    <xf numFmtId="0" fontId="20" fillId="15" borderId="15" xfId="8" applyFont="1" applyFill="1" applyBorder="1" applyAlignment="1">
      <alignment horizontal="center" vertical="center" wrapText="1"/>
    </xf>
    <xf numFmtId="0" fontId="27" fillId="15" borderId="12" xfId="8" applyFont="1" applyFill="1" applyBorder="1" applyAlignment="1">
      <alignment horizontal="center" vertical="center" wrapText="1"/>
    </xf>
    <xf numFmtId="0" fontId="27" fillId="15" borderId="16" xfId="8" applyFont="1" applyFill="1" applyBorder="1" applyAlignment="1">
      <alignment horizontal="center" vertical="center" wrapText="1"/>
    </xf>
    <xf numFmtId="0" fontId="27" fillId="15" borderId="19" xfId="8" applyFont="1" applyFill="1" applyBorder="1" applyAlignment="1">
      <alignment horizontal="center" vertical="center" wrapText="1"/>
    </xf>
    <xf numFmtId="0" fontId="27" fillId="15" borderId="13" xfId="8" applyFont="1" applyFill="1" applyBorder="1" applyAlignment="1">
      <alignment horizontal="center" vertical="center" wrapText="1"/>
    </xf>
    <xf numFmtId="0" fontId="27" fillId="15" borderId="23" xfId="8" applyFont="1" applyFill="1" applyBorder="1" applyAlignment="1">
      <alignment horizontal="center" vertical="center" wrapText="1"/>
    </xf>
    <xf numFmtId="0" fontId="27" fillId="15" borderId="20" xfId="8" applyFont="1" applyFill="1" applyBorder="1" applyAlignment="1">
      <alignment horizontal="center" vertical="center" wrapText="1"/>
    </xf>
    <xf numFmtId="0" fontId="19" fillId="0" borderId="9" xfId="0" applyFont="1" applyBorder="1" applyAlignment="1">
      <alignment horizontal="left" wrapText="1"/>
    </xf>
    <xf numFmtId="0" fontId="27" fillId="15" borderId="12" xfId="0" applyFont="1" applyFill="1" applyBorder="1" applyAlignment="1">
      <alignment horizontal="center" vertical="center" wrapText="1"/>
    </xf>
    <xf numFmtId="0" fontId="27" fillId="15" borderId="16" xfId="0" applyFont="1" applyFill="1" applyBorder="1" applyAlignment="1">
      <alignment horizontal="center" vertical="center" wrapText="1"/>
    </xf>
    <xf numFmtId="0" fontId="27" fillId="15" borderId="19" xfId="0" applyFont="1" applyFill="1" applyBorder="1" applyAlignment="1">
      <alignment horizontal="center" vertical="center" wrapText="1"/>
    </xf>
    <xf numFmtId="0" fontId="27" fillId="21" borderId="12" xfId="0" applyFont="1" applyFill="1" applyBorder="1" applyAlignment="1">
      <alignment horizontal="center" vertical="center" wrapText="1"/>
    </xf>
    <xf numFmtId="0" fontId="27" fillId="21" borderId="16" xfId="0" applyFont="1" applyFill="1" applyBorder="1" applyAlignment="1">
      <alignment horizontal="center" vertical="center" wrapText="1"/>
    </xf>
    <xf numFmtId="0" fontId="27" fillId="21" borderId="19" xfId="0" applyFont="1" applyFill="1" applyBorder="1" applyAlignment="1">
      <alignment horizontal="center" vertical="center" wrapText="1"/>
    </xf>
    <xf numFmtId="0" fontId="24" fillId="0" borderId="0" xfId="0" applyFont="1" applyAlignment="1">
      <alignment horizontal="left" vertical="center"/>
    </xf>
    <xf numFmtId="0" fontId="20" fillId="20" borderId="10" xfId="0" applyFont="1" applyFill="1" applyBorder="1" applyAlignment="1">
      <alignment horizontal="center" wrapText="1"/>
    </xf>
    <xf numFmtId="0" fontId="27" fillId="15" borderId="13"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27" fillId="15" borderId="20" xfId="0" applyFont="1" applyFill="1" applyBorder="1" applyAlignment="1">
      <alignment horizontal="center" vertical="center" wrapText="1"/>
    </xf>
    <xf numFmtId="0" fontId="27" fillId="20" borderId="10" xfId="0" applyFont="1" applyFill="1" applyBorder="1" applyAlignment="1">
      <alignment horizontal="center" wrapText="1"/>
    </xf>
    <xf numFmtId="0" fontId="20" fillId="15" borderId="14" xfId="0" applyFont="1" applyFill="1" applyBorder="1" applyAlignment="1">
      <alignment horizontal="center" vertical="center" wrapText="1"/>
    </xf>
    <xf numFmtId="0" fontId="20" fillId="15" borderId="22" xfId="0" applyFont="1" applyFill="1" applyBorder="1" applyAlignment="1">
      <alignment horizontal="center" vertical="center" wrapText="1"/>
    </xf>
    <xf numFmtId="0" fontId="20" fillId="15" borderId="21" xfId="0" applyFont="1" applyFill="1" applyBorder="1" applyAlignment="1">
      <alignment horizontal="center" vertical="center" wrapText="1"/>
    </xf>
    <xf numFmtId="0" fontId="20" fillId="15" borderId="17" xfId="0" applyFont="1" applyFill="1" applyBorder="1" applyAlignment="1">
      <alignment horizontal="center" vertical="center" wrapText="1"/>
    </xf>
    <xf numFmtId="0" fontId="20" fillId="15" borderId="15" xfId="0" applyFont="1" applyFill="1" applyBorder="1" applyAlignment="1">
      <alignment horizontal="center" vertical="center" wrapText="1"/>
    </xf>
    <xf numFmtId="0" fontId="24" fillId="0" borderId="0" xfId="0" applyFont="1" applyAlignment="1">
      <alignment horizontal="left" vertical="top" wrapText="1"/>
    </xf>
    <xf numFmtId="0" fontId="20" fillId="16" borderId="18" xfId="0" applyFont="1" applyFill="1" applyBorder="1" applyAlignment="1">
      <alignment horizontal="center" vertical="center" wrapText="1"/>
    </xf>
    <xf numFmtId="0" fontId="20" fillId="16" borderId="22" xfId="8" applyFont="1" applyFill="1" applyBorder="1" applyAlignment="1">
      <alignment horizontal="center" vertical="center" wrapText="1"/>
    </xf>
    <xf numFmtId="0" fontId="20" fillId="15" borderId="11" xfId="8" applyFont="1" applyFill="1" applyBorder="1" applyAlignment="1">
      <alignment horizontal="center" vertical="center" wrapText="1"/>
    </xf>
    <xf numFmtId="0" fontId="27" fillId="22" borderId="10" xfId="8" applyFont="1" applyFill="1" applyBorder="1" applyAlignment="1">
      <alignment horizontal="center" wrapText="1"/>
    </xf>
    <xf numFmtId="0" fontId="20" fillId="15" borderId="18" xfId="8" applyFont="1" applyFill="1" applyBorder="1" applyAlignment="1">
      <alignment horizontal="center" vertical="center" wrapText="1"/>
    </xf>
    <xf numFmtId="0" fontId="20" fillId="15" borderId="17" xfId="8" applyFont="1" applyFill="1" applyBorder="1" applyAlignment="1">
      <alignment horizontal="left" vertical="center" wrapText="1"/>
    </xf>
    <xf numFmtId="0" fontId="20" fillId="15" borderId="15" xfId="8" applyFont="1" applyFill="1" applyBorder="1" applyAlignment="1">
      <alignment horizontal="left" vertical="center" wrapText="1"/>
    </xf>
    <xf numFmtId="0" fontId="20" fillId="15" borderId="18" xfId="8" applyFont="1" applyFill="1" applyBorder="1" applyAlignment="1">
      <alignment horizontal="left" vertical="center" wrapText="1"/>
    </xf>
    <xf numFmtId="0" fontId="20" fillId="18" borderId="48" xfId="0" applyFont="1" applyFill="1" applyBorder="1" applyAlignment="1">
      <alignment horizontal="center" vertical="center" wrapText="1"/>
    </xf>
    <xf numFmtId="0" fontId="20" fillId="18" borderId="47" xfId="0" applyFont="1" applyFill="1" applyBorder="1" applyAlignment="1">
      <alignment horizontal="center" vertical="center" wrapText="1"/>
    </xf>
    <xf numFmtId="0" fontId="20" fillId="16" borderId="20" xfId="0" applyFont="1" applyFill="1" applyBorder="1" applyAlignment="1">
      <alignment horizontal="center" vertical="center" wrapText="1"/>
    </xf>
    <xf numFmtId="0" fontId="20" fillId="16" borderId="9" xfId="0" applyFont="1" applyFill="1" applyBorder="1" applyAlignment="1">
      <alignment horizontal="center" vertical="center" wrapText="1"/>
    </xf>
    <xf numFmtId="0" fontId="20" fillId="16" borderId="21" xfId="0" applyFont="1" applyFill="1" applyBorder="1" applyAlignment="1">
      <alignment horizontal="center" vertical="center" wrapText="1"/>
    </xf>
    <xf numFmtId="0" fontId="20" fillId="16" borderId="17" xfId="0" applyFont="1" applyFill="1" applyBorder="1" applyAlignment="1">
      <alignment horizontal="left" vertical="center" wrapText="1"/>
    </xf>
    <xf numFmtId="0" fontId="20" fillId="16" borderId="15" xfId="0" applyFont="1" applyFill="1" applyBorder="1" applyAlignment="1">
      <alignment horizontal="left" vertical="center" wrapText="1"/>
    </xf>
    <xf numFmtId="0" fontId="20" fillId="16" borderId="18" xfId="0" applyFont="1" applyFill="1" applyBorder="1" applyAlignment="1">
      <alignment horizontal="left" vertical="center" wrapText="1"/>
    </xf>
    <xf numFmtId="0" fontId="20" fillId="16" borderId="20" xfId="0" applyFont="1" applyFill="1" applyBorder="1" applyAlignment="1">
      <alignment horizontal="left" vertical="center" wrapText="1"/>
    </xf>
    <xf numFmtId="0" fontId="20" fillId="16" borderId="9" xfId="0" applyFont="1" applyFill="1" applyBorder="1" applyAlignment="1">
      <alignment horizontal="left" vertical="center" wrapText="1"/>
    </xf>
    <xf numFmtId="0" fontId="24" fillId="0" borderId="47" xfId="0" applyFont="1" applyBorder="1" applyAlignment="1">
      <alignment horizontal="left" vertical="top" wrapText="1"/>
    </xf>
    <xf numFmtId="0" fontId="19" fillId="0" borderId="0" xfId="0" applyFont="1" applyAlignment="1">
      <alignment horizontal="left" wrapText="1"/>
    </xf>
    <xf numFmtId="0" fontId="20" fillId="16" borderId="14" xfId="0" applyFont="1" applyFill="1" applyBorder="1" applyAlignment="1">
      <alignment horizontal="center" vertical="center" wrapText="1"/>
    </xf>
    <xf numFmtId="0" fontId="20" fillId="16" borderId="22" xfId="0" applyFont="1" applyFill="1" applyBorder="1" applyAlignment="1">
      <alignment horizontal="center" vertical="center" wrapText="1"/>
    </xf>
    <xf numFmtId="0" fontId="20" fillId="16" borderId="17" xfId="0" applyFont="1" applyFill="1" applyBorder="1" applyAlignment="1">
      <alignment horizontal="center" wrapText="1"/>
    </xf>
    <xf numFmtId="0" fontId="20" fillId="16" borderId="18" xfId="0" applyFont="1" applyFill="1" applyBorder="1" applyAlignment="1">
      <alignment horizontal="center" wrapText="1"/>
    </xf>
    <xf numFmtId="0" fontId="20" fillId="16" borderId="17" xfId="0" applyFont="1" applyFill="1" applyBorder="1" applyAlignment="1">
      <alignment horizontal="center"/>
    </xf>
    <xf numFmtId="0" fontId="20" fillId="16" borderId="15" xfId="0" applyFont="1" applyFill="1" applyBorder="1" applyAlignment="1">
      <alignment horizontal="center"/>
    </xf>
    <xf numFmtId="0" fontId="20" fillId="24" borderId="13" xfId="0" applyFont="1" applyFill="1" applyBorder="1" applyAlignment="1">
      <alignment horizontal="center"/>
    </xf>
    <xf numFmtId="0" fontId="20" fillId="24" borderId="10" xfId="0" applyFont="1" applyFill="1" applyBorder="1" applyAlignment="1">
      <alignment horizontal="center"/>
    </xf>
    <xf numFmtId="0" fontId="20" fillId="24" borderId="14" xfId="0" applyFont="1" applyFill="1" applyBorder="1" applyAlignment="1">
      <alignment horizontal="center"/>
    </xf>
    <xf numFmtId="0" fontId="20" fillId="24" borderId="23" xfId="0" applyFont="1" applyFill="1" applyBorder="1" applyAlignment="1">
      <alignment horizontal="center"/>
    </xf>
    <xf numFmtId="0" fontId="20" fillId="24" borderId="0" xfId="0" applyFont="1" applyFill="1" applyAlignment="1">
      <alignment horizontal="center"/>
    </xf>
    <xf numFmtId="0" fontId="20" fillId="16" borderId="44" xfId="0" applyFont="1" applyFill="1" applyBorder="1" applyAlignment="1">
      <alignment horizontal="center" vertical="center" wrapText="1"/>
    </xf>
    <xf numFmtId="0" fontId="20" fillId="24" borderId="46" xfId="0" applyFont="1" applyFill="1" applyBorder="1" applyAlignment="1">
      <alignment horizontal="center"/>
    </xf>
    <xf numFmtId="0" fontId="20" fillId="24" borderId="16" xfId="0" applyFont="1" applyFill="1" applyBorder="1" applyAlignment="1">
      <alignment horizontal="center"/>
    </xf>
    <xf numFmtId="0" fontId="20" fillId="24" borderId="19" xfId="0" applyFont="1" applyFill="1" applyBorder="1" applyAlignment="1">
      <alignment horizontal="center"/>
    </xf>
    <xf numFmtId="0" fontId="20" fillId="16" borderId="45" xfId="0" applyFont="1" applyFill="1" applyBorder="1" applyAlignment="1">
      <alignment horizontal="center" wrapText="1"/>
    </xf>
    <xf numFmtId="0" fontId="20" fillId="16" borderId="45" xfId="0" applyFont="1" applyFill="1" applyBorder="1" applyAlignment="1">
      <alignment horizontal="center"/>
    </xf>
    <xf numFmtId="0" fontId="20" fillId="16" borderId="17" xfId="0" applyFont="1" applyFill="1" applyBorder="1" applyAlignment="1">
      <alignment horizontal="center" vertical="center"/>
    </xf>
    <xf numFmtId="0" fontId="20" fillId="16" borderId="45" xfId="0" applyFont="1" applyFill="1" applyBorder="1" applyAlignment="1">
      <alignment horizontal="center" vertical="center"/>
    </xf>
    <xf numFmtId="0" fontId="20" fillId="16" borderId="18" xfId="0" applyFont="1" applyFill="1" applyBorder="1" applyAlignment="1">
      <alignment horizontal="center" vertical="center"/>
    </xf>
    <xf numFmtId="0" fontId="20" fillId="24" borderId="17" xfId="0" applyFont="1" applyFill="1" applyBorder="1" applyAlignment="1">
      <alignment horizontal="center"/>
    </xf>
    <xf numFmtId="0" fontId="20" fillId="24" borderId="45" xfId="0" applyFont="1" applyFill="1" applyBorder="1" applyAlignment="1">
      <alignment horizontal="center"/>
    </xf>
    <xf numFmtId="0" fontId="20" fillId="24" borderId="18" xfId="0" applyFont="1" applyFill="1" applyBorder="1" applyAlignment="1">
      <alignment horizontal="center"/>
    </xf>
  </cellXfs>
  <cellStyles count="6430">
    <cellStyle name="20 % - Aksentti1 2" xfId="9" xr:uid="{00000000-0005-0000-0000-000000000000}"/>
    <cellStyle name="20 % - Aksentti1 2 2" xfId="10" xr:uid="{00000000-0005-0000-0000-000001000000}"/>
    <cellStyle name="20 % - Aksentti1 2 2 2" xfId="11" xr:uid="{00000000-0005-0000-0000-000002000000}"/>
    <cellStyle name="20 % - Aksentti1 2 2 2 2" xfId="12" xr:uid="{00000000-0005-0000-0000-000003000000}"/>
    <cellStyle name="20 % - Aksentti1 2 3" xfId="13" xr:uid="{00000000-0005-0000-0000-000004000000}"/>
    <cellStyle name="20 % - Aksentti1 2 3 2" xfId="14" xr:uid="{00000000-0005-0000-0000-000005000000}"/>
    <cellStyle name="20 % - Aksentti1 2 3 2 2" xfId="15" xr:uid="{00000000-0005-0000-0000-000006000000}"/>
    <cellStyle name="20 % - Aksentti1 2 4" xfId="16" xr:uid="{00000000-0005-0000-0000-000007000000}"/>
    <cellStyle name="20 % - Aksentti1 2 4 2" xfId="17" xr:uid="{00000000-0005-0000-0000-000008000000}"/>
    <cellStyle name="20 % - Aksentti1 2 4 2 2" xfId="18" xr:uid="{00000000-0005-0000-0000-000009000000}"/>
    <cellStyle name="20 % - Aksentti1 2 5" xfId="19" xr:uid="{00000000-0005-0000-0000-00000A000000}"/>
    <cellStyle name="20 % - Aksentti1 2 5 2" xfId="20" xr:uid="{00000000-0005-0000-0000-00000B000000}"/>
    <cellStyle name="20 % - Aksentti1 2 6" xfId="21" xr:uid="{00000000-0005-0000-0000-00000C000000}"/>
    <cellStyle name="20 % - Aksentti2 2" xfId="22" xr:uid="{00000000-0005-0000-0000-00000D000000}"/>
    <cellStyle name="20 % - Aksentti2 2 2" xfId="23" xr:uid="{00000000-0005-0000-0000-00000E000000}"/>
    <cellStyle name="20 % - Aksentti2 2 2 2" xfId="24" xr:uid="{00000000-0005-0000-0000-00000F000000}"/>
    <cellStyle name="20 % - Aksentti2 2 2 2 2" xfId="25" xr:uid="{00000000-0005-0000-0000-000010000000}"/>
    <cellStyle name="20 % - Aksentti2 2 3" xfId="26" xr:uid="{00000000-0005-0000-0000-000011000000}"/>
    <cellStyle name="20 % - Aksentti2 2 3 2" xfId="27" xr:uid="{00000000-0005-0000-0000-000012000000}"/>
    <cellStyle name="20 % - Aksentti2 2 3 2 2" xfId="28" xr:uid="{00000000-0005-0000-0000-000013000000}"/>
    <cellStyle name="20 % - Aksentti2 2 4" xfId="29" xr:uid="{00000000-0005-0000-0000-000014000000}"/>
    <cellStyle name="20 % - Aksentti2 2 4 2" xfId="30" xr:uid="{00000000-0005-0000-0000-000015000000}"/>
    <cellStyle name="20 % - Aksentti2 2 4 2 2" xfId="31" xr:uid="{00000000-0005-0000-0000-000016000000}"/>
    <cellStyle name="20 % - Aksentti2 2 5" xfId="32" xr:uid="{00000000-0005-0000-0000-000017000000}"/>
    <cellStyle name="20 % - Aksentti2 2 5 2" xfId="33" xr:uid="{00000000-0005-0000-0000-000018000000}"/>
    <cellStyle name="20 % - Aksentti2 2 6" xfId="34" xr:uid="{00000000-0005-0000-0000-000019000000}"/>
    <cellStyle name="20 % - Aksentti3 2" xfId="35" xr:uid="{00000000-0005-0000-0000-00001A000000}"/>
    <cellStyle name="20 % - Aksentti3 2 2" xfId="36" xr:uid="{00000000-0005-0000-0000-00001B000000}"/>
    <cellStyle name="20 % - Aksentti3 2 2 2" xfId="37" xr:uid="{00000000-0005-0000-0000-00001C000000}"/>
    <cellStyle name="20 % - Aksentti3 2 2 2 2" xfId="38" xr:uid="{00000000-0005-0000-0000-00001D000000}"/>
    <cellStyle name="20 % - Aksentti3 2 3" xfId="39" xr:uid="{00000000-0005-0000-0000-00001E000000}"/>
    <cellStyle name="20 % - Aksentti3 2 3 2" xfId="40" xr:uid="{00000000-0005-0000-0000-00001F000000}"/>
    <cellStyle name="20 % - Aksentti3 2 3 2 2" xfId="41" xr:uid="{00000000-0005-0000-0000-000020000000}"/>
    <cellStyle name="20 % - Aksentti3 2 4" xfId="42" xr:uid="{00000000-0005-0000-0000-000021000000}"/>
    <cellStyle name="20 % - Aksentti3 2 4 2" xfId="43" xr:uid="{00000000-0005-0000-0000-000022000000}"/>
    <cellStyle name="20 % - Aksentti3 2 4 2 2" xfId="44" xr:uid="{00000000-0005-0000-0000-000023000000}"/>
    <cellStyle name="20 % - Aksentti3 2 5" xfId="45" xr:uid="{00000000-0005-0000-0000-000024000000}"/>
    <cellStyle name="20 % - Aksentti3 2 5 2" xfId="46" xr:uid="{00000000-0005-0000-0000-000025000000}"/>
    <cellStyle name="20 % - Aksentti3 2 6" xfId="47" xr:uid="{00000000-0005-0000-0000-000026000000}"/>
    <cellStyle name="20 % - Aksentti4 2" xfId="48" xr:uid="{00000000-0005-0000-0000-000027000000}"/>
    <cellStyle name="20 % - Aksentti4 2 2" xfId="49" xr:uid="{00000000-0005-0000-0000-000028000000}"/>
    <cellStyle name="20 % - Aksentti4 2 2 2" xfId="50" xr:uid="{00000000-0005-0000-0000-000029000000}"/>
    <cellStyle name="20 % - Aksentti4 2 2 2 2" xfId="51" xr:uid="{00000000-0005-0000-0000-00002A000000}"/>
    <cellStyle name="20 % - Aksentti4 2 3" xfId="52" xr:uid="{00000000-0005-0000-0000-00002B000000}"/>
    <cellStyle name="20 % - Aksentti4 2 3 2" xfId="53" xr:uid="{00000000-0005-0000-0000-00002C000000}"/>
    <cellStyle name="20 % - Aksentti4 2 3 2 2" xfId="54" xr:uid="{00000000-0005-0000-0000-00002D000000}"/>
    <cellStyle name="20 % - Aksentti4 2 4" xfId="55" xr:uid="{00000000-0005-0000-0000-00002E000000}"/>
    <cellStyle name="20 % - Aksentti4 2 4 2" xfId="56" xr:uid="{00000000-0005-0000-0000-00002F000000}"/>
    <cellStyle name="20 % - Aksentti4 2 4 2 2" xfId="57" xr:uid="{00000000-0005-0000-0000-000030000000}"/>
    <cellStyle name="20 % - Aksentti4 2 5" xfId="58" xr:uid="{00000000-0005-0000-0000-000031000000}"/>
    <cellStyle name="20 % - Aksentti4 2 5 2" xfId="59" xr:uid="{00000000-0005-0000-0000-000032000000}"/>
    <cellStyle name="20 % - Aksentti4 2 6" xfId="60" xr:uid="{00000000-0005-0000-0000-000033000000}"/>
    <cellStyle name="20 % - Aksentti5 2" xfId="61" xr:uid="{00000000-0005-0000-0000-000034000000}"/>
    <cellStyle name="20 % - Aksentti5 2 2" xfId="62" xr:uid="{00000000-0005-0000-0000-000035000000}"/>
    <cellStyle name="20 % - Aksentti5 2 2 2" xfId="63" xr:uid="{00000000-0005-0000-0000-000036000000}"/>
    <cellStyle name="20 % - Aksentti5 2 2 2 2" xfId="64" xr:uid="{00000000-0005-0000-0000-000037000000}"/>
    <cellStyle name="20 % - Aksentti5 2 3" xfId="65" xr:uid="{00000000-0005-0000-0000-000038000000}"/>
    <cellStyle name="20 % - Aksentti5 2 3 2" xfId="66" xr:uid="{00000000-0005-0000-0000-000039000000}"/>
    <cellStyle name="20 % - Aksentti5 2 3 2 2" xfId="67" xr:uid="{00000000-0005-0000-0000-00003A000000}"/>
    <cellStyle name="20 % - Aksentti5 2 4" xfId="68" xr:uid="{00000000-0005-0000-0000-00003B000000}"/>
    <cellStyle name="20 % - Aksentti5 2 4 2" xfId="69" xr:uid="{00000000-0005-0000-0000-00003C000000}"/>
    <cellStyle name="20 % - Aksentti5 2 4 2 2" xfId="70" xr:uid="{00000000-0005-0000-0000-00003D000000}"/>
    <cellStyle name="20 % - Aksentti5 2 5" xfId="71" xr:uid="{00000000-0005-0000-0000-00003E000000}"/>
    <cellStyle name="20 % - Aksentti5 2 5 2" xfId="72" xr:uid="{00000000-0005-0000-0000-00003F000000}"/>
    <cellStyle name="20 % - Aksentti5 2 6" xfId="73" xr:uid="{00000000-0005-0000-0000-000040000000}"/>
    <cellStyle name="20 % - Aksentti6 2" xfId="74" xr:uid="{00000000-0005-0000-0000-000041000000}"/>
    <cellStyle name="20 % - Aksentti6 2 2" xfId="75" xr:uid="{00000000-0005-0000-0000-000042000000}"/>
    <cellStyle name="20 % - Aksentti6 2 2 2" xfId="76" xr:uid="{00000000-0005-0000-0000-000043000000}"/>
    <cellStyle name="20 % - Aksentti6 2 2 2 2" xfId="77" xr:uid="{00000000-0005-0000-0000-000044000000}"/>
    <cellStyle name="20 % - Aksentti6 2 3" xfId="78" xr:uid="{00000000-0005-0000-0000-000045000000}"/>
    <cellStyle name="20 % - Aksentti6 2 3 2" xfId="79" xr:uid="{00000000-0005-0000-0000-000046000000}"/>
    <cellStyle name="20 % - Aksentti6 2 3 2 2" xfId="80" xr:uid="{00000000-0005-0000-0000-000047000000}"/>
    <cellStyle name="20 % - Aksentti6 2 4" xfId="81" xr:uid="{00000000-0005-0000-0000-000048000000}"/>
    <cellStyle name="20 % - Aksentti6 2 4 2" xfId="82" xr:uid="{00000000-0005-0000-0000-000049000000}"/>
    <cellStyle name="20 % - Aksentti6 2 4 2 2" xfId="83" xr:uid="{00000000-0005-0000-0000-00004A000000}"/>
    <cellStyle name="20 % - Aksentti6 2 5" xfId="84" xr:uid="{00000000-0005-0000-0000-00004B000000}"/>
    <cellStyle name="20 % - Aksentti6 2 5 2" xfId="85" xr:uid="{00000000-0005-0000-0000-00004C000000}"/>
    <cellStyle name="20 % - Aksentti6 2 6" xfId="86" xr:uid="{00000000-0005-0000-0000-00004D000000}"/>
    <cellStyle name="20 % - Akzent1 10" xfId="5663" xr:uid="{00000000-0005-0000-0000-00004E000000}"/>
    <cellStyle name="20 % - Akzent1 10 2" xfId="5664" xr:uid="{00000000-0005-0000-0000-00004F000000}"/>
    <cellStyle name="20 % - Akzent1 10 2 2" xfId="5665" xr:uid="{00000000-0005-0000-0000-000050000000}"/>
    <cellStyle name="20 % - Akzent1 10 3" xfId="5666" xr:uid="{00000000-0005-0000-0000-000051000000}"/>
    <cellStyle name="20 % - Akzent1 11" xfId="5667" xr:uid="{00000000-0005-0000-0000-000052000000}"/>
    <cellStyle name="20 % - Akzent1 11 2" xfId="5668" xr:uid="{00000000-0005-0000-0000-000053000000}"/>
    <cellStyle name="20 % - Akzent1 11 2 2" xfId="5669" xr:uid="{00000000-0005-0000-0000-000054000000}"/>
    <cellStyle name="20 % - Akzent1 11 3" xfId="5670" xr:uid="{00000000-0005-0000-0000-000055000000}"/>
    <cellStyle name="20 % - Akzent1 12" xfId="5671" xr:uid="{00000000-0005-0000-0000-000056000000}"/>
    <cellStyle name="20 % - Akzent1 12 2" xfId="5672" xr:uid="{00000000-0005-0000-0000-000057000000}"/>
    <cellStyle name="20 % - Akzent1 13" xfId="5673" xr:uid="{00000000-0005-0000-0000-000058000000}"/>
    <cellStyle name="20 % - Akzent1 13 2" xfId="5674" xr:uid="{00000000-0005-0000-0000-000059000000}"/>
    <cellStyle name="20 % - Akzent1 14" xfId="5675" xr:uid="{00000000-0005-0000-0000-00005A000000}"/>
    <cellStyle name="20 % - Akzent1 14 2" xfId="5676" xr:uid="{00000000-0005-0000-0000-00005B000000}"/>
    <cellStyle name="20 % - Akzent1 15" xfId="5677" xr:uid="{00000000-0005-0000-0000-00005C000000}"/>
    <cellStyle name="20 % - Akzent1 15 2" xfId="5678" xr:uid="{00000000-0005-0000-0000-00005D000000}"/>
    <cellStyle name="20 % - Akzent1 16" xfId="5679" xr:uid="{00000000-0005-0000-0000-00005E000000}"/>
    <cellStyle name="20 % - Akzent1 17" xfId="5680" xr:uid="{00000000-0005-0000-0000-00005F000000}"/>
    <cellStyle name="20 % - Akzent1 2" xfId="87" xr:uid="{00000000-0005-0000-0000-000060000000}"/>
    <cellStyle name="20 % - Akzent1 2 2" xfId="5681" xr:uid="{00000000-0005-0000-0000-000061000000}"/>
    <cellStyle name="20 % - Akzent1 2 3" xfId="5682" xr:uid="{00000000-0005-0000-0000-000062000000}"/>
    <cellStyle name="20 % - Akzent1 2 4" xfId="5683" xr:uid="{00000000-0005-0000-0000-000063000000}"/>
    <cellStyle name="20 % - Akzent1 3" xfId="5684" xr:uid="{00000000-0005-0000-0000-000064000000}"/>
    <cellStyle name="20 % - Akzent1 3 2" xfId="5685" xr:uid="{00000000-0005-0000-0000-000065000000}"/>
    <cellStyle name="20 % - Akzent1 4" xfId="5686" xr:uid="{00000000-0005-0000-0000-000066000000}"/>
    <cellStyle name="20 % - Akzent1 4 2" xfId="5687" xr:uid="{00000000-0005-0000-0000-000067000000}"/>
    <cellStyle name="20 % - Akzent1 5" xfId="5688" xr:uid="{00000000-0005-0000-0000-000068000000}"/>
    <cellStyle name="20 % - Akzent1 5 2" xfId="5689" xr:uid="{00000000-0005-0000-0000-000069000000}"/>
    <cellStyle name="20 % - Akzent1 5 2 2" xfId="5690" xr:uid="{00000000-0005-0000-0000-00006A000000}"/>
    <cellStyle name="20 % - Akzent1 5 3" xfId="5691" xr:uid="{00000000-0005-0000-0000-00006B000000}"/>
    <cellStyle name="20 % - Akzent1 6" xfId="5692" xr:uid="{00000000-0005-0000-0000-00006C000000}"/>
    <cellStyle name="20 % - Akzent1 6 2" xfId="5693" xr:uid="{00000000-0005-0000-0000-00006D000000}"/>
    <cellStyle name="20 % - Akzent1 6 2 2" xfId="5694" xr:uid="{00000000-0005-0000-0000-00006E000000}"/>
    <cellStyle name="20 % - Akzent1 6 3" xfId="5695" xr:uid="{00000000-0005-0000-0000-00006F000000}"/>
    <cellStyle name="20 % - Akzent1 7" xfId="5696" xr:uid="{00000000-0005-0000-0000-000070000000}"/>
    <cellStyle name="20 % - Akzent1 7 2" xfId="5697" xr:uid="{00000000-0005-0000-0000-000071000000}"/>
    <cellStyle name="20 % - Akzent1 7 2 2" xfId="5698" xr:uid="{00000000-0005-0000-0000-000072000000}"/>
    <cellStyle name="20 % - Akzent1 7 3" xfId="5699" xr:uid="{00000000-0005-0000-0000-000073000000}"/>
    <cellStyle name="20 % - Akzent1 8" xfId="5700" xr:uid="{00000000-0005-0000-0000-000074000000}"/>
    <cellStyle name="20 % - Akzent1 8 2" xfId="5701" xr:uid="{00000000-0005-0000-0000-000075000000}"/>
    <cellStyle name="20 % - Akzent1 8 2 2" xfId="5702" xr:uid="{00000000-0005-0000-0000-000076000000}"/>
    <cellStyle name="20 % - Akzent1 8 3" xfId="5703" xr:uid="{00000000-0005-0000-0000-000077000000}"/>
    <cellStyle name="20 % - Akzent1 9" xfId="5704" xr:uid="{00000000-0005-0000-0000-000078000000}"/>
    <cellStyle name="20 % - Akzent1 9 2" xfId="5705" xr:uid="{00000000-0005-0000-0000-000079000000}"/>
    <cellStyle name="20 % - Akzent1 9 2 2" xfId="5706" xr:uid="{00000000-0005-0000-0000-00007A000000}"/>
    <cellStyle name="20 % - Akzent1 9 3" xfId="5707" xr:uid="{00000000-0005-0000-0000-00007B000000}"/>
    <cellStyle name="20 % - Akzent2 10" xfId="5708" xr:uid="{00000000-0005-0000-0000-00007C000000}"/>
    <cellStyle name="20 % - Akzent2 10 2" xfId="5709" xr:uid="{00000000-0005-0000-0000-00007D000000}"/>
    <cellStyle name="20 % - Akzent2 10 2 2" xfId="5710" xr:uid="{00000000-0005-0000-0000-00007E000000}"/>
    <cellStyle name="20 % - Akzent2 10 3" xfId="5711" xr:uid="{00000000-0005-0000-0000-00007F000000}"/>
    <cellStyle name="20 % - Akzent2 11" xfId="5712" xr:uid="{00000000-0005-0000-0000-000080000000}"/>
    <cellStyle name="20 % - Akzent2 11 2" xfId="5713" xr:uid="{00000000-0005-0000-0000-000081000000}"/>
    <cellStyle name="20 % - Akzent2 11 2 2" xfId="5714" xr:uid="{00000000-0005-0000-0000-000082000000}"/>
    <cellStyle name="20 % - Akzent2 11 3" xfId="5715" xr:uid="{00000000-0005-0000-0000-000083000000}"/>
    <cellStyle name="20 % - Akzent2 12" xfId="5716" xr:uid="{00000000-0005-0000-0000-000084000000}"/>
    <cellStyle name="20 % - Akzent2 12 2" xfId="5717" xr:uid="{00000000-0005-0000-0000-000085000000}"/>
    <cellStyle name="20 % - Akzent2 13" xfId="5718" xr:uid="{00000000-0005-0000-0000-000086000000}"/>
    <cellStyle name="20 % - Akzent2 13 2" xfId="5719" xr:uid="{00000000-0005-0000-0000-000087000000}"/>
    <cellStyle name="20 % - Akzent2 14" xfId="5720" xr:uid="{00000000-0005-0000-0000-000088000000}"/>
    <cellStyle name="20 % - Akzent2 14 2" xfId="5721" xr:uid="{00000000-0005-0000-0000-000089000000}"/>
    <cellStyle name="20 % - Akzent2 15" xfId="5722" xr:uid="{00000000-0005-0000-0000-00008A000000}"/>
    <cellStyle name="20 % - Akzent2 15 2" xfId="5723" xr:uid="{00000000-0005-0000-0000-00008B000000}"/>
    <cellStyle name="20 % - Akzent2 16" xfId="5724" xr:uid="{00000000-0005-0000-0000-00008C000000}"/>
    <cellStyle name="20 % - Akzent2 17" xfId="5725" xr:uid="{00000000-0005-0000-0000-00008D000000}"/>
    <cellStyle name="20 % - Akzent2 2" xfId="88" xr:uid="{00000000-0005-0000-0000-00008E000000}"/>
    <cellStyle name="20 % - Akzent2 2 2" xfId="5726" xr:uid="{00000000-0005-0000-0000-00008F000000}"/>
    <cellStyle name="20 % - Akzent2 2 3" xfId="5727" xr:uid="{00000000-0005-0000-0000-000090000000}"/>
    <cellStyle name="20 % - Akzent2 2 4" xfId="5728" xr:uid="{00000000-0005-0000-0000-000091000000}"/>
    <cellStyle name="20 % - Akzent2 3" xfId="5729" xr:uid="{00000000-0005-0000-0000-000092000000}"/>
    <cellStyle name="20 % - Akzent2 3 2" xfId="5730" xr:uid="{00000000-0005-0000-0000-000093000000}"/>
    <cellStyle name="20 % - Akzent2 4" xfId="5731" xr:uid="{00000000-0005-0000-0000-000094000000}"/>
    <cellStyle name="20 % - Akzent2 4 2" xfId="5732" xr:uid="{00000000-0005-0000-0000-000095000000}"/>
    <cellStyle name="20 % - Akzent2 5" xfId="5733" xr:uid="{00000000-0005-0000-0000-000096000000}"/>
    <cellStyle name="20 % - Akzent2 5 2" xfId="5734" xr:uid="{00000000-0005-0000-0000-000097000000}"/>
    <cellStyle name="20 % - Akzent2 5 2 2" xfId="5735" xr:uid="{00000000-0005-0000-0000-000098000000}"/>
    <cellStyle name="20 % - Akzent2 5 3" xfId="5736" xr:uid="{00000000-0005-0000-0000-000099000000}"/>
    <cellStyle name="20 % - Akzent2 6" xfId="5737" xr:uid="{00000000-0005-0000-0000-00009A000000}"/>
    <cellStyle name="20 % - Akzent2 6 2" xfId="5738" xr:uid="{00000000-0005-0000-0000-00009B000000}"/>
    <cellStyle name="20 % - Akzent2 6 2 2" xfId="5739" xr:uid="{00000000-0005-0000-0000-00009C000000}"/>
    <cellStyle name="20 % - Akzent2 6 3" xfId="5740" xr:uid="{00000000-0005-0000-0000-00009D000000}"/>
    <cellStyle name="20 % - Akzent2 7" xfId="5741" xr:uid="{00000000-0005-0000-0000-00009E000000}"/>
    <cellStyle name="20 % - Akzent2 7 2" xfId="5742" xr:uid="{00000000-0005-0000-0000-00009F000000}"/>
    <cellStyle name="20 % - Akzent2 7 2 2" xfId="5743" xr:uid="{00000000-0005-0000-0000-0000A0000000}"/>
    <cellStyle name="20 % - Akzent2 7 3" xfId="5744" xr:uid="{00000000-0005-0000-0000-0000A1000000}"/>
    <cellStyle name="20 % - Akzent2 8" xfId="5745" xr:uid="{00000000-0005-0000-0000-0000A2000000}"/>
    <cellStyle name="20 % - Akzent2 8 2" xfId="5746" xr:uid="{00000000-0005-0000-0000-0000A3000000}"/>
    <cellStyle name="20 % - Akzent2 8 2 2" xfId="5747" xr:uid="{00000000-0005-0000-0000-0000A4000000}"/>
    <cellStyle name="20 % - Akzent2 8 3" xfId="5748" xr:uid="{00000000-0005-0000-0000-0000A5000000}"/>
    <cellStyle name="20 % - Akzent2 9" xfId="5749" xr:uid="{00000000-0005-0000-0000-0000A6000000}"/>
    <cellStyle name="20 % - Akzent2 9 2" xfId="5750" xr:uid="{00000000-0005-0000-0000-0000A7000000}"/>
    <cellStyle name="20 % - Akzent2 9 2 2" xfId="5751" xr:uid="{00000000-0005-0000-0000-0000A8000000}"/>
    <cellStyle name="20 % - Akzent2 9 3" xfId="5752" xr:uid="{00000000-0005-0000-0000-0000A9000000}"/>
    <cellStyle name="20 % - Akzent3 10" xfId="5753" xr:uid="{00000000-0005-0000-0000-0000AA000000}"/>
    <cellStyle name="20 % - Akzent3 10 2" xfId="5754" xr:uid="{00000000-0005-0000-0000-0000AB000000}"/>
    <cellStyle name="20 % - Akzent3 10 2 2" xfId="5755" xr:uid="{00000000-0005-0000-0000-0000AC000000}"/>
    <cellStyle name="20 % - Akzent3 10 3" xfId="5756" xr:uid="{00000000-0005-0000-0000-0000AD000000}"/>
    <cellStyle name="20 % - Akzent3 11" xfId="5757" xr:uid="{00000000-0005-0000-0000-0000AE000000}"/>
    <cellStyle name="20 % - Akzent3 11 2" xfId="5758" xr:uid="{00000000-0005-0000-0000-0000AF000000}"/>
    <cellStyle name="20 % - Akzent3 11 2 2" xfId="5759" xr:uid="{00000000-0005-0000-0000-0000B0000000}"/>
    <cellStyle name="20 % - Akzent3 11 3" xfId="5760" xr:uid="{00000000-0005-0000-0000-0000B1000000}"/>
    <cellStyle name="20 % - Akzent3 12" xfId="5761" xr:uid="{00000000-0005-0000-0000-0000B2000000}"/>
    <cellStyle name="20 % - Akzent3 12 2" xfId="5762" xr:uid="{00000000-0005-0000-0000-0000B3000000}"/>
    <cellStyle name="20 % - Akzent3 13" xfId="5763" xr:uid="{00000000-0005-0000-0000-0000B4000000}"/>
    <cellStyle name="20 % - Akzent3 13 2" xfId="5764" xr:uid="{00000000-0005-0000-0000-0000B5000000}"/>
    <cellStyle name="20 % - Akzent3 14" xfId="5765" xr:uid="{00000000-0005-0000-0000-0000B6000000}"/>
    <cellStyle name="20 % - Akzent3 14 2" xfId="5766" xr:uid="{00000000-0005-0000-0000-0000B7000000}"/>
    <cellStyle name="20 % - Akzent3 15" xfId="5767" xr:uid="{00000000-0005-0000-0000-0000B8000000}"/>
    <cellStyle name="20 % - Akzent3 15 2" xfId="5768" xr:uid="{00000000-0005-0000-0000-0000B9000000}"/>
    <cellStyle name="20 % - Akzent3 16" xfId="5769" xr:uid="{00000000-0005-0000-0000-0000BA000000}"/>
    <cellStyle name="20 % - Akzent3 17" xfId="5770" xr:uid="{00000000-0005-0000-0000-0000BB000000}"/>
    <cellStyle name="20 % - Akzent3 2" xfId="89" xr:uid="{00000000-0005-0000-0000-0000BC000000}"/>
    <cellStyle name="20 % - Akzent3 2 2" xfId="5771" xr:uid="{00000000-0005-0000-0000-0000BD000000}"/>
    <cellStyle name="20 % - Akzent3 2 3" xfId="5772" xr:uid="{00000000-0005-0000-0000-0000BE000000}"/>
    <cellStyle name="20 % - Akzent3 2 4" xfId="5773" xr:uid="{00000000-0005-0000-0000-0000BF000000}"/>
    <cellStyle name="20 % - Akzent3 3" xfId="5774" xr:uid="{00000000-0005-0000-0000-0000C0000000}"/>
    <cellStyle name="20 % - Akzent3 3 2" xfId="5775" xr:uid="{00000000-0005-0000-0000-0000C1000000}"/>
    <cellStyle name="20 % - Akzent3 4" xfId="5776" xr:uid="{00000000-0005-0000-0000-0000C2000000}"/>
    <cellStyle name="20 % - Akzent3 4 2" xfId="5777" xr:uid="{00000000-0005-0000-0000-0000C3000000}"/>
    <cellStyle name="20 % - Akzent3 5" xfId="5778" xr:uid="{00000000-0005-0000-0000-0000C4000000}"/>
    <cellStyle name="20 % - Akzent3 5 2" xfId="5779" xr:uid="{00000000-0005-0000-0000-0000C5000000}"/>
    <cellStyle name="20 % - Akzent3 5 2 2" xfId="5780" xr:uid="{00000000-0005-0000-0000-0000C6000000}"/>
    <cellStyle name="20 % - Akzent3 5 3" xfId="5781" xr:uid="{00000000-0005-0000-0000-0000C7000000}"/>
    <cellStyle name="20 % - Akzent3 6" xfId="5782" xr:uid="{00000000-0005-0000-0000-0000C8000000}"/>
    <cellStyle name="20 % - Akzent3 6 2" xfId="5783" xr:uid="{00000000-0005-0000-0000-0000C9000000}"/>
    <cellStyle name="20 % - Akzent3 6 2 2" xfId="5784" xr:uid="{00000000-0005-0000-0000-0000CA000000}"/>
    <cellStyle name="20 % - Akzent3 6 3" xfId="5785" xr:uid="{00000000-0005-0000-0000-0000CB000000}"/>
    <cellStyle name="20 % - Akzent3 7" xfId="5786" xr:uid="{00000000-0005-0000-0000-0000CC000000}"/>
    <cellStyle name="20 % - Akzent3 7 2" xfId="5787" xr:uid="{00000000-0005-0000-0000-0000CD000000}"/>
    <cellStyle name="20 % - Akzent3 7 2 2" xfId="5788" xr:uid="{00000000-0005-0000-0000-0000CE000000}"/>
    <cellStyle name="20 % - Akzent3 7 3" xfId="5789" xr:uid="{00000000-0005-0000-0000-0000CF000000}"/>
    <cellStyle name="20 % - Akzent3 8" xfId="5790" xr:uid="{00000000-0005-0000-0000-0000D0000000}"/>
    <cellStyle name="20 % - Akzent3 8 2" xfId="5791" xr:uid="{00000000-0005-0000-0000-0000D1000000}"/>
    <cellStyle name="20 % - Akzent3 8 2 2" xfId="5792" xr:uid="{00000000-0005-0000-0000-0000D2000000}"/>
    <cellStyle name="20 % - Akzent3 8 3" xfId="5793" xr:uid="{00000000-0005-0000-0000-0000D3000000}"/>
    <cellStyle name="20 % - Akzent3 9" xfId="5794" xr:uid="{00000000-0005-0000-0000-0000D4000000}"/>
    <cellStyle name="20 % - Akzent3 9 2" xfId="5795" xr:uid="{00000000-0005-0000-0000-0000D5000000}"/>
    <cellStyle name="20 % - Akzent3 9 2 2" xfId="5796" xr:uid="{00000000-0005-0000-0000-0000D6000000}"/>
    <cellStyle name="20 % - Akzent3 9 3" xfId="5797" xr:uid="{00000000-0005-0000-0000-0000D7000000}"/>
    <cellStyle name="20 % - Akzent4 10" xfId="5798" xr:uid="{00000000-0005-0000-0000-0000D8000000}"/>
    <cellStyle name="20 % - Akzent4 10 2" xfId="5799" xr:uid="{00000000-0005-0000-0000-0000D9000000}"/>
    <cellStyle name="20 % - Akzent4 10 2 2" xfId="5800" xr:uid="{00000000-0005-0000-0000-0000DA000000}"/>
    <cellStyle name="20 % - Akzent4 10 3" xfId="5801" xr:uid="{00000000-0005-0000-0000-0000DB000000}"/>
    <cellStyle name="20 % - Akzent4 11" xfId="5802" xr:uid="{00000000-0005-0000-0000-0000DC000000}"/>
    <cellStyle name="20 % - Akzent4 11 2" xfId="5803" xr:uid="{00000000-0005-0000-0000-0000DD000000}"/>
    <cellStyle name="20 % - Akzent4 11 2 2" xfId="5804" xr:uid="{00000000-0005-0000-0000-0000DE000000}"/>
    <cellStyle name="20 % - Akzent4 11 3" xfId="5805" xr:uid="{00000000-0005-0000-0000-0000DF000000}"/>
    <cellStyle name="20 % - Akzent4 12" xfId="5806" xr:uid="{00000000-0005-0000-0000-0000E0000000}"/>
    <cellStyle name="20 % - Akzent4 12 2" xfId="5807" xr:uid="{00000000-0005-0000-0000-0000E1000000}"/>
    <cellStyle name="20 % - Akzent4 13" xfId="5808" xr:uid="{00000000-0005-0000-0000-0000E2000000}"/>
    <cellStyle name="20 % - Akzent4 13 2" xfId="5809" xr:uid="{00000000-0005-0000-0000-0000E3000000}"/>
    <cellStyle name="20 % - Akzent4 14" xfId="5810" xr:uid="{00000000-0005-0000-0000-0000E4000000}"/>
    <cellStyle name="20 % - Akzent4 14 2" xfId="5811" xr:uid="{00000000-0005-0000-0000-0000E5000000}"/>
    <cellStyle name="20 % - Akzent4 15" xfId="5812" xr:uid="{00000000-0005-0000-0000-0000E6000000}"/>
    <cellStyle name="20 % - Akzent4 15 2" xfId="5813" xr:uid="{00000000-0005-0000-0000-0000E7000000}"/>
    <cellStyle name="20 % - Akzent4 16" xfId="5814" xr:uid="{00000000-0005-0000-0000-0000E8000000}"/>
    <cellStyle name="20 % - Akzent4 17" xfId="5815" xr:uid="{00000000-0005-0000-0000-0000E9000000}"/>
    <cellStyle name="20 % - Akzent4 2" xfId="90" xr:uid="{00000000-0005-0000-0000-0000EA000000}"/>
    <cellStyle name="20 % - Akzent4 2 2" xfId="5816" xr:uid="{00000000-0005-0000-0000-0000EB000000}"/>
    <cellStyle name="20 % - Akzent4 2 3" xfId="5817" xr:uid="{00000000-0005-0000-0000-0000EC000000}"/>
    <cellStyle name="20 % - Akzent4 2 4" xfId="5818" xr:uid="{00000000-0005-0000-0000-0000ED000000}"/>
    <cellStyle name="20 % - Akzent4 3" xfId="5819" xr:uid="{00000000-0005-0000-0000-0000EE000000}"/>
    <cellStyle name="20 % - Akzent4 3 2" xfId="5820" xr:uid="{00000000-0005-0000-0000-0000EF000000}"/>
    <cellStyle name="20 % - Akzent4 4" xfId="5821" xr:uid="{00000000-0005-0000-0000-0000F0000000}"/>
    <cellStyle name="20 % - Akzent4 4 2" xfId="5822" xr:uid="{00000000-0005-0000-0000-0000F1000000}"/>
    <cellStyle name="20 % - Akzent4 5" xfId="5823" xr:uid="{00000000-0005-0000-0000-0000F2000000}"/>
    <cellStyle name="20 % - Akzent4 5 2" xfId="5824" xr:uid="{00000000-0005-0000-0000-0000F3000000}"/>
    <cellStyle name="20 % - Akzent4 5 2 2" xfId="5825" xr:uid="{00000000-0005-0000-0000-0000F4000000}"/>
    <cellStyle name="20 % - Akzent4 5 3" xfId="5826" xr:uid="{00000000-0005-0000-0000-0000F5000000}"/>
    <cellStyle name="20 % - Akzent4 6" xfId="5827" xr:uid="{00000000-0005-0000-0000-0000F6000000}"/>
    <cellStyle name="20 % - Akzent4 6 2" xfId="5828" xr:uid="{00000000-0005-0000-0000-0000F7000000}"/>
    <cellStyle name="20 % - Akzent4 6 2 2" xfId="5829" xr:uid="{00000000-0005-0000-0000-0000F8000000}"/>
    <cellStyle name="20 % - Akzent4 6 3" xfId="5830" xr:uid="{00000000-0005-0000-0000-0000F9000000}"/>
    <cellStyle name="20 % - Akzent4 7" xfId="5831" xr:uid="{00000000-0005-0000-0000-0000FA000000}"/>
    <cellStyle name="20 % - Akzent4 7 2" xfId="5832" xr:uid="{00000000-0005-0000-0000-0000FB000000}"/>
    <cellStyle name="20 % - Akzent4 7 2 2" xfId="5833" xr:uid="{00000000-0005-0000-0000-0000FC000000}"/>
    <cellStyle name="20 % - Akzent4 7 3" xfId="5834" xr:uid="{00000000-0005-0000-0000-0000FD000000}"/>
    <cellStyle name="20 % - Akzent4 8" xfId="5835" xr:uid="{00000000-0005-0000-0000-0000FE000000}"/>
    <cellStyle name="20 % - Akzent4 8 2" xfId="5836" xr:uid="{00000000-0005-0000-0000-0000FF000000}"/>
    <cellStyle name="20 % - Akzent4 8 2 2" xfId="5837" xr:uid="{00000000-0005-0000-0000-000000010000}"/>
    <cellStyle name="20 % - Akzent4 8 3" xfId="5838" xr:uid="{00000000-0005-0000-0000-000001010000}"/>
    <cellStyle name="20 % - Akzent4 9" xfId="5839" xr:uid="{00000000-0005-0000-0000-000002010000}"/>
    <cellStyle name="20 % - Akzent4 9 2" xfId="5840" xr:uid="{00000000-0005-0000-0000-000003010000}"/>
    <cellStyle name="20 % - Akzent4 9 2 2" xfId="5841" xr:uid="{00000000-0005-0000-0000-000004010000}"/>
    <cellStyle name="20 % - Akzent4 9 3" xfId="5842" xr:uid="{00000000-0005-0000-0000-000005010000}"/>
    <cellStyle name="20 % - Akzent5 10" xfId="5843" xr:uid="{00000000-0005-0000-0000-000006010000}"/>
    <cellStyle name="20 % - Akzent5 10 2" xfId="5844" xr:uid="{00000000-0005-0000-0000-000007010000}"/>
    <cellStyle name="20 % - Akzent5 10 2 2" xfId="5845" xr:uid="{00000000-0005-0000-0000-000008010000}"/>
    <cellStyle name="20 % - Akzent5 10 3" xfId="5846" xr:uid="{00000000-0005-0000-0000-000009010000}"/>
    <cellStyle name="20 % - Akzent5 11" xfId="5847" xr:uid="{00000000-0005-0000-0000-00000A010000}"/>
    <cellStyle name="20 % - Akzent5 11 2" xfId="5848" xr:uid="{00000000-0005-0000-0000-00000B010000}"/>
    <cellStyle name="20 % - Akzent5 11 2 2" xfId="5849" xr:uid="{00000000-0005-0000-0000-00000C010000}"/>
    <cellStyle name="20 % - Akzent5 11 3" xfId="5850" xr:uid="{00000000-0005-0000-0000-00000D010000}"/>
    <cellStyle name="20 % - Akzent5 12" xfId="5851" xr:uid="{00000000-0005-0000-0000-00000E010000}"/>
    <cellStyle name="20 % - Akzent5 12 2" xfId="5852" xr:uid="{00000000-0005-0000-0000-00000F010000}"/>
    <cellStyle name="20 % - Akzent5 13" xfId="5853" xr:uid="{00000000-0005-0000-0000-000010010000}"/>
    <cellStyle name="20 % - Akzent5 13 2" xfId="5854" xr:uid="{00000000-0005-0000-0000-000011010000}"/>
    <cellStyle name="20 % - Akzent5 14" xfId="5855" xr:uid="{00000000-0005-0000-0000-000012010000}"/>
    <cellStyle name="20 % - Akzent5 14 2" xfId="5856" xr:uid="{00000000-0005-0000-0000-000013010000}"/>
    <cellStyle name="20 % - Akzent5 15" xfId="5857" xr:uid="{00000000-0005-0000-0000-000014010000}"/>
    <cellStyle name="20 % - Akzent5 15 2" xfId="5858" xr:uid="{00000000-0005-0000-0000-000015010000}"/>
    <cellStyle name="20 % - Akzent5 16" xfId="5859" xr:uid="{00000000-0005-0000-0000-000016010000}"/>
    <cellStyle name="20 % - Akzent5 17" xfId="5860" xr:uid="{00000000-0005-0000-0000-000017010000}"/>
    <cellStyle name="20 % - Akzent5 2" xfId="91" xr:uid="{00000000-0005-0000-0000-000018010000}"/>
    <cellStyle name="20 % - Akzent5 2 2" xfId="5861" xr:uid="{00000000-0005-0000-0000-000019010000}"/>
    <cellStyle name="20 % - Akzent5 2 3" xfId="5862" xr:uid="{00000000-0005-0000-0000-00001A010000}"/>
    <cellStyle name="20 % - Akzent5 2 4" xfId="5863" xr:uid="{00000000-0005-0000-0000-00001B010000}"/>
    <cellStyle name="20 % - Akzent5 3" xfId="5864" xr:uid="{00000000-0005-0000-0000-00001C010000}"/>
    <cellStyle name="20 % - Akzent5 3 2" xfId="5865" xr:uid="{00000000-0005-0000-0000-00001D010000}"/>
    <cellStyle name="20 % - Akzent5 4" xfId="5866" xr:uid="{00000000-0005-0000-0000-00001E010000}"/>
    <cellStyle name="20 % - Akzent5 4 2" xfId="5867" xr:uid="{00000000-0005-0000-0000-00001F010000}"/>
    <cellStyle name="20 % - Akzent5 5" xfId="5868" xr:uid="{00000000-0005-0000-0000-000020010000}"/>
    <cellStyle name="20 % - Akzent5 5 2" xfId="5869" xr:uid="{00000000-0005-0000-0000-000021010000}"/>
    <cellStyle name="20 % - Akzent5 5 2 2" xfId="5870" xr:uid="{00000000-0005-0000-0000-000022010000}"/>
    <cellStyle name="20 % - Akzent5 5 3" xfId="5871" xr:uid="{00000000-0005-0000-0000-000023010000}"/>
    <cellStyle name="20 % - Akzent5 6" xfId="5872" xr:uid="{00000000-0005-0000-0000-000024010000}"/>
    <cellStyle name="20 % - Akzent5 6 2" xfId="5873" xr:uid="{00000000-0005-0000-0000-000025010000}"/>
    <cellStyle name="20 % - Akzent5 6 2 2" xfId="5874" xr:uid="{00000000-0005-0000-0000-000026010000}"/>
    <cellStyle name="20 % - Akzent5 6 3" xfId="5875" xr:uid="{00000000-0005-0000-0000-000027010000}"/>
    <cellStyle name="20 % - Akzent5 7" xfId="5876" xr:uid="{00000000-0005-0000-0000-000028010000}"/>
    <cellStyle name="20 % - Akzent5 7 2" xfId="5877" xr:uid="{00000000-0005-0000-0000-000029010000}"/>
    <cellStyle name="20 % - Akzent5 7 2 2" xfId="5878" xr:uid="{00000000-0005-0000-0000-00002A010000}"/>
    <cellStyle name="20 % - Akzent5 7 3" xfId="5879" xr:uid="{00000000-0005-0000-0000-00002B010000}"/>
    <cellStyle name="20 % - Akzent5 8" xfId="5880" xr:uid="{00000000-0005-0000-0000-00002C010000}"/>
    <cellStyle name="20 % - Akzent5 8 2" xfId="5881" xr:uid="{00000000-0005-0000-0000-00002D010000}"/>
    <cellStyle name="20 % - Akzent5 8 2 2" xfId="5882" xr:uid="{00000000-0005-0000-0000-00002E010000}"/>
    <cellStyle name="20 % - Akzent5 8 3" xfId="5883" xr:uid="{00000000-0005-0000-0000-00002F010000}"/>
    <cellStyle name="20 % - Akzent5 9" xfId="5884" xr:uid="{00000000-0005-0000-0000-000030010000}"/>
    <cellStyle name="20 % - Akzent5 9 2" xfId="5885" xr:uid="{00000000-0005-0000-0000-000031010000}"/>
    <cellStyle name="20 % - Akzent5 9 2 2" xfId="5886" xr:uid="{00000000-0005-0000-0000-000032010000}"/>
    <cellStyle name="20 % - Akzent5 9 3" xfId="5887" xr:uid="{00000000-0005-0000-0000-000033010000}"/>
    <cellStyle name="20 % - Akzent6 10" xfId="5888" xr:uid="{00000000-0005-0000-0000-000034010000}"/>
    <cellStyle name="20 % - Akzent6 10 2" xfId="5889" xr:uid="{00000000-0005-0000-0000-000035010000}"/>
    <cellStyle name="20 % - Akzent6 10 2 2" xfId="5890" xr:uid="{00000000-0005-0000-0000-000036010000}"/>
    <cellStyle name="20 % - Akzent6 10 3" xfId="5891" xr:uid="{00000000-0005-0000-0000-000037010000}"/>
    <cellStyle name="20 % - Akzent6 11" xfId="5892" xr:uid="{00000000-0005-0000-0000-000038010000}"/>
    <cellStyle name="20 % - Akzent6 11 2" xfId="5893" xr:uid="{00000000-0005-0000-0000-000039010000}"/>
    <cellStyle name="20 % - Akzent6 11 2 2" xfId="5894" xr:uid="{00000000-0005-0000-0000-00003A010000}"/>
    <cellStyle name="20 % - Akzent6 11 3" xfId="5895" xr:uid="{00000000-0005-0000-0000-00003B010000}"/>
    <cellStyle name="20 % - Akzent6 12" xfId="5896" xr:uid="{00000000-0005-0000-0000-00003C010000}"/>
    <cellStyle name="20 % - Akzent6 12 2" xfId="5897" xr:uid="{00000000-0005-0000-0000-00003D010000}"/>
    <cellStyle name="20 % - Akzent6 13" xfId="5898" xr:uid="{00000000-0005-0000-0000-00003E010000}"/>
    <cellStyle name="20 % - Akzent6 13 2" xfId="5899" xr:uid="{00000000-0005-0000-0000-00003F010000}"/>
    <cellStyle name="20 % - Akzent6 14" xfId="5900" xr:uid="{00000000-0005-0000-0000-000040010000}"/>
    <cellStyle name="20 % - Akzent6 14 2" xfId="5901" xr:uid="{00000000-0005-0000-0000-000041010000}"/>
    <cellStyle name="20 % - Akzent6 15" xfId="5902" xr:uid="{00000000-0005-0000-0000-000042010000}"/>
    <cellStyle name="20 % - Akzent6 15 2" xfId="5903" xr:uid="{00000000-0005-0000-0000-000043010000}"/>
    <cellStyle name="20 % - Akzent6 16" xfId="5904" xr:uid="{00000000-0005-0000-0000-000044010000}"/>
    <cellStyle name="20 % - Akzent6 17" xfId="5905" xr:uid="{00000000-0005-0000-0000-000045010000}"/>
    <cellStyle name="20 % - Akzent6 2" xfId="92" xr:uid="{00000000-0005-0000-0000-000046010000}"/>
    <cellStyle name="20 % - Akzent6 2 2" xfId="5906" xr:uid="{00000000-0005-0000-0000-000047010000}"/>
    <cellStyle name="20 % - Akzent6 2 3" xfId="5907" xr:uid="{00000000-0005-0000-0000-000048010000}"/>
    <cellStyle name="20 % - Akzent6 2 4" xfId="5908" xr:uid="{00000000-0005-0000-0000-000049010000}"/>
    <cellStyle name="20 % - Akzent6 3" xfId="5909" xr:uid="{00000000-0005-0000-0000-00004A010000}"/>
    <cellStyle name="20 % - Akzent6 3 2" xfId="5910" xr:uid="{00000000-0005-0000-0000-00004B010000}"/>
    <cellStyle name="20 % - Akzent6 4" xfId="5911" xr:uid="{00000000-0005-0000-0000-00004C010000}"/>
    <cellStyle name="20 % - Akzent6 4 2" xfId="5912" xr:uid="{00000000-0005-0000-0000-00004D010000}"/>
    <cellStyle name="20 % - Akzent6 5" xfId="5913" xr:uid="{00000000-0005-0000-0000-00004E010000}"/>
    <cellStyle name="20 % - Akzent6 5 2" xfId="5914" xr:uid="{00000000-0005-0000-0000-00004F010000}"/>
    <cellStyle name="20 % - Akzent6 5 2 2" xfId="5915" xr:uid="{00000000-0005-0000-0000-000050010000}"/>
    <cellStyle name="20 % - Akzent6 5 3" xfId="5916" xr:uid="{00000000-0005-0000-0000-000051010000}"/>
    <cellStyle name="20 % - Akzent6 6" xfId="5917" xr:uid="{00000000-0005-0000-0000-000052010000}"/>
    <cellStyle name="20 % - Akzent6 6 2" xfId="5918" xr:uid="{00000000-0005-0000-0000-000053010000}"/>
    <cellStyle name="20 % - Akzent6 6 2 2" xfId="5919" xr:uid="{00000000-0005-0000-0000-000054010000}"/>
    <cellStyle name="20 % - Akzent6 6 3" xfId="5920" xr:uid="{00000000-0005-0000-0000-000055010000}"/>
    <cellStyle name="20 % - Akzent6 7" xfId="5921" xr:uid="{00000000-0005-0000-0000-000056010000}"/>
    <cellStyle name="20 % - Akzent6 7 2" xfId="5922" xr:uid="{00000000-0005-0000-0000-000057010000}"/>
    <cellStyle name="20 % - Akzent6 7 2 2" xfId="5923" xr:uid="{00000000-0005-0000-0000-000058010000}"/>
    <cellStyle name="20 % - Akzent6 7 3" xfId="5924" xr:uid="{00000000-0005-0000-0000-000059010000}"/>
    <cellStyle name="20 % - Akzent6 8" xfId="5925" xr:uid="{00000000-0005-0000-0000-00005A010000}"/>
    <cellStyle name="20 % - Akzent6 8 2" xfId="5926" xr:uid="{00000000-0005-0000-0000-00005B010000}"/>
    <cellStyle name="20 % - Akzent6 8 2 2" xfId="5927" xr:uid="{00000000-0005-0000-0000-00005C010000}"/>
    <cellStyle name="20 % - Akzent6 8 3" xfId="5928" xr:uid="{00000000-0005-0000-0000-00005D010000}"/>
    <cellStyle name="20 % - Akzent6 9" xfId="5929" xr:uid="{00000000-0005-0000-0000-00005E010000}"/>
    <cellStyle name="20 % - Akzent6 9 2" xfId="5930" xr:uid="{00000000-0005-0000-0000-00005F010000}"/>
    <cellStyle name="20 % - Akzent6 9 2 2" xfId="5931" xr:uid="{00000000-0005-0000-0000-000060010000}"/>
    <cellStyle name="20 % - Akzent6 9 3" xfId="5932" xr:uid="{00000000-0005-0000-0000-000061010000}"/>
    <cellStyle name="20% - Accent1 2" xfId="93" xr:uid="{00000000-0005-0000-0000-000062010000}"/>
    <cellStyle name="20% - Accent1 2 2" xfId="94" xr:uid="{00000000-0005-0000-0000-000063010000}"/>
    <cellStyle name="20% - Accent1 2 2 2" xfId="95" xr:uid="{00000000-0005-0000-0000-000064010000}"/>
    <cellStyle name="20% - Accent2 2" xfId="96" xr:uid="{00000000-0005-0000-0000-000065010000}"/>
    <cellStyle name="20% - Accent2 2 2" xfId="97" xr:uid="{00000000-0005-0000-0000-000066010000}"/>
    <cellStyle name="20% - Accent2 2 2 2" xfId="98" xr:uid="{00000000-0005-0000-0000-000067010000}"/>
    <cellStyle name="20% - Accent3 2" xfId="99" xr:uid="{00000000-0005-0000-0000-000068010000}"/>
    <cellStyle name="20% - Accent3 2 2" xfId="100" xr:uid="{00000000-0005-0000-0000-000069010000}"/>
    <cellStyle name="20% - Accent3 2 2 2" xfId="101" xr:uid="{00000000-0005-0000-0000-00006A010000}"/>
    <cellStyle name="20% - Accent4 2" xfId="102" xr:uid="{00000000-0005-0000-0000-00006B010000}"/>
    <cellStyle name="20% - Accent4 2 2" xfId="103" xr:uid="{00000000-0005-0000-0000-00006C010000}"/>
    <cellStyle name="20% - Accent4 2 2 2" xfId="104" xr:uid="{00000000-0005-0000-0000-00006D010000}"/>
    <cellStyle name="20% - Accent5 2" xfId="105" xr:uid="{00000000-0005-0000-0000-00006E010000}"/>
    <cellStyle name="20% - Accent5 2 2" xfId="106" xr:uid="{00000000-0005-0000-0000-00006F010000}"/>
    <cellStyle name="20% - Accent5 2 2 2" xfId="107" xr:uid="{00000000-0005-0000-0000-000070010000}"/>
    <cellStyle name="20% - Accent6 2" xfId="108" xr:uid="{00000000-0005-0000-0000-000071010000}"/>
    <cellStyle name="20% - Accent6 2 2" xfId="109" xr:uid="{00000000-0005-0000-0000-000072010000}"/>
    <cellStyle name="20% - Accent6 2 2 2" xfId="110" xr:uid="{00000000-0005-0000-0000-000073010000}"/>
    <cellStyle name="20% - Akzent1" xfId="111" xr:uid="{00000000-0005-0000-0000-000074010000}"/>
    <cellStyle name="20% - Akzent2" xfId="112" xr:uid="{00000000-0005-0000-0000-000075010000}"/>
    <cellStyle name="20% - Akzent3" xfId="113" xr:uid="{00000000-0005-0000-0000-000076010000}"/>
    <cellStyle name="20% - Akzent4" xfId="114" xr:uid="{00000000-0005-0000-0000-000077010000}"/>
    <cellStyle name="20% - Akzent5" xfId="115" xr:uid="{00000000-0005-0000-0000-000078010000}"/>
    <cellStyle name="20% - Akzent6" xfId="116" xr:uid="{00000000-0005-0000-0000-000079010000}"/>
    <cellStyle name="3mitP" xfId="117" xr:uid="{00000000-0005-0000-0000-00007A010000}"/>
    <cellStyle name="4" xfId="118" xr:uid="{00000000-0005-0000-0000-00007B010000}"/>
    <cellStyle name="4_Tab. F1-3" xfId="119" xr:uid="{00000000-0005-0000-0000-00007C010000}"/>
    <cellStyle name="40 % - Aksentti1 2" xfId="120" xr:uid="{00000000-0005-0000-0000-00007D010000}"/>
    <cellStyle name="40 % - Aksentti1 2 2" xfId="121" xr:uid="{00000000-0005-0000-0000-00007E010000}"/>
    <cellStyle name="40 % - Aksentti1 2 2 2" xfId="122" xr:uid="{00000000-0005-0000-0000-00007F010000}"/>
    <cellStyle name="40 % - Aksentti1 2 2 2 2" xfId="123" xr:uid="{00000000-0005-0000-0000-000080010000}"/>
    <cellStyle name="40 % - Aksentti1 2 3" xfId="124" xr:uid="{00000000-0005-0000-0000-000081010000}"/>
    <cellStyle name="40 % - Aksentti1 2 3 2" xfId="125" xr:uid="{00000000-0005-0000-0000-000082010000}"/>
    <cellStyle name="40 % - Aksentti1 2 3 2 2" xfId="126" xr:uid="{00000000-0005-0000-0000-000083010000}"/>
    <cellStyle name="40 % - Aksentti1 2 4" xfId="127" xr:uid="{00000000-0005-0000-0000-000084010000}"/>
    <cellStyle name="40 % - Aksentti1 2 4 2" xfId="128" xr:uid="{00000000-0005-0000-0000-000085010000}"/>
    <cellStyle name="40 % - Aksentti1 2 4 2 2" xfId="129" xr:uid="{00000000-0005-0000-0000-000086010000}"/>
    <cellStyle name="40 % - Aksentti1 2 5" xfId="130" xr:uid="{00000000-0005-0000-0000-000087010000}"/>
    <cellStyle name="40 % - Aksentti1 2 5 2" xfId="131" xr:uid="{00000000-0005-0000-0000-000088010000}"/>
    <cellStyle name="40 % - Aksentti1 2 6" xfId="132" xr:uid="{00000000-0005-0000-0000-000089010000}"/>
    <cellStyle name="40 % - Aksentti2 2" xfId="133" xr:uid="{00000000-0005-0000-0000-00008A010000}"/>
    <cellStyle name="40 % - Aksentti2 2 2" xfId="134" xr:uid="{00000000-0005-0000-0000-00008B010000}"/>
    <cellStyle name="40 % - Aksentti2 2 2 2" xfId="135" xr:uid="{00000000-0005-0000-0000-00008C010000}"/>
    <cellStyle name="40 % - Aksentti2 2 2 2 2" xfId="136" xr:uid="{00000000-0005-0000-0000-00008D010000}"/>
    <cellStyle name="40 % - Aksentti2 2 3" xfId="137" xr:uid="{00000000-0005-0000-0000-00008E010000}"/>
    <cellStyle name="40 % - Aksentti2 2 3 2" xfId="138" xr:uid="{00000000-0005-0000-0000-00008F010000}"/>
    <cellStyle name="40 % - Aksentti2 2 3 2 2" xfId="139" xr:uid="{00000000-0005-0000-0000-000090010000}"/>
    <cellStyle name="40 % - Aksentti2 2 4" xfId="140" xr:uid="{00000000-0005-0000-0000-000091010000}"/>
    <cellStyle name="40 % - Aksentti2 2 4 2" xfId="141" xr:uid="{00000000-0005-0000-0000-000092010000}"/>
    <cellStyle name="40 % - Aksentti2 2 4 2 2" xfId="142" xr:uid="{00000000-0005-0000-0000-000093010000}"/>
    <cellStyle name="40 % - Aksentti2 2 5" xfId="143" xr:uid="{00000000-0005-0000-0000-000094010000}"/>
    <cellStyle name="40 % - Aksentti2 2 5 2" xfId="144" xr:uid="{00000000-0005-0000-0000-000095010000}"/>
    <cellStyle name="40 % - Aksentti2 2 6" xfId="145" xr:uid="{00000000-0005-0000-0000-000096010000}"/>
    <cellStyle name="40 % - Aksentti3 2" xfId="146" xr:uid="{00000000-0005-0000-0000-000097010000}"/>
    <cellStyle name="40 % - Aksentti3 2 2" xfId="147" xr:uid="{00000000-0005-0000-0000-000098010000}"/>
    <cellStyle name="40 % - Aksentti3 2 2 2" xfId="148" xr:uid="{00000000-0005-0000-0000-000099010000}"/>
    <cellStyle name="40 % - Aksentti3 2 2 2 2" xfId="149" xr:uid="{00000000-0005-0000-0000-00009A010000}"/>
    <cellStyle name="40 % - Aksentti3 2 3" xfId="150" xr:uid="{00000000-0005-0000-0000-00009B010000}"/>
    <cellStyle name="40 % - Aksentti3 2 3 2" xfId="151" xr:uid="{00000000-0005-0000-0000-00009C010000}"/>
    <cellStyle name="40 % - Aksentti3 2 3 2 2" xfId="152" xr:uid="{00000000-0005-0000-0000-00009D010000}"/>
    <cellStyle name="40 % - Aksentti3 2 4" xfId="153" xr:uid="{00000000-0005-0000-0000-00009E010000}"/>
    <cellStyle name="40 % - Aksentti3 2 4 2" xfId="154" xr:uid="{00000000-0005-0000-0000-00009F010000}"/>
    <cellStyle name="40 % - Aksentti3 2 4 2 2" xfId="155" xr:uid="{00000000-0005-0000-0000-0000A0010000}"/>
    <cellStyle name="40 % - Aksentti3 2 5" xfId="156" xr:uid="{00000000-0005-0000-0000-0000A1010000}"/>
    <cellStyle name="40 % - Aksentti3 2 5 2" xfId="157" xr:uid="{00000000-0005-0000-0000-0000A2010000}"/>
    <cellStyle name="40 % - Aksentti3 2 6" xfId="158" xr:uid="{00000000-0005-0000-0000-0000A3010000}"/>
    <cellStyle name="40 % - Aksentti4 2" xfId="159" xr:uid="{00000000-0005-0000-0000-0000A4010000}"/>
    <cellStyle name="40 % - Aksentti4 2 2" xfId="160" xr:uid="{00000000-0005-0000-0000-0000A5010000}"/>
    <cellStyle name="40 % - Aksentti4 2 2 2" xfId="161" xr:uid="{00000000-0005-0000-0000-0000A6010000}"/>
    <cellStyle name="40 % - Aksentti4 2 2 2 2" xfId="162" xr:uid="{00000000-0005-0000-0000-0000A7010000}"/>
    <cellStyle name="40 % - Aksentti4 2 3" xfId="163" xr:uid="{00000000-0005-0000-0000-0000A8010000}"/>
    <cellStyle name="40 % - Aksentti4 2 3 2" xfId="164" xr:uid="{00000000-0005-0000-0000-0000A9010000}"/>
    <cellStyle name="40 % - Aksentti4 2 3 2 2" xfId="165" xr:uid="{00000000-0005-0000-0000-0000AA010000}"/>
    <cellStyle name="40 % - Aksentti4 2 4" xfId="166" xr:uid="{00000000-0005-0000-0000-0000AB010000}"/>
    <cellStyle name="40 % - Aksentti4 2 4 2" xfId="167" xr:uid="{00000000-0005-0000-0000-0000AC010000}"/>
    <cellStyle name="40 % - Aksentti4 2 4 2 2" xfId="168" xr:uid="{00000000-0005-0000-0000-0000AD010000}"/>
    <cellStyle name="40 % - Aksentti4 2 5" xfId="169" xr:uid="{00000000-0005-0000-0000-0000AE010000}"/>
    <cellStyle name="40 % - Aksentti4 2 5 2" xfId="170" xr:uid="{00000000-0005-0000-0000-0000AF010000}"/>
    <cellStyle name="40 % - Aksentti4 2 6" xfId="171" xr:uid="{00000000-0005-0000-0000-0000B0010000}"/>
    <cellStyle name="40 % - Aksentti5 2" xfId="172" xr:uid="{00000000-0005-0000-0000-0000B1010000}"/>
    <cellStyle name="40 % - Aksentti5 2 2" xfId="173" xr:uid="{00000000-0005-0000-0000-0000B2010000}"/>
    <cellStyle name="40 % - Aksentti5 2 2 2" xfId="174" xr:uid="{00000000-0005-0000-0000-0000B3010000}"/>
    <cellStyle name="40 % - Aksentti5 2 2 2 2" xfId="175" xr:uid="{00000000-0005-0000-0000-0000B4010000}"/>
    <cellStyle name="40 % - Aksentti5 2 3" xfId="176" xr:uid="{00000000-0005-0000-0000-0000B5010000}"/>
    <cellStyle name="40 % - Aksentti5 2 3 2" xfId="177" xr:uid="{00000000-0005-0000-0000-0000B6010000}"/>
    <cellStyle name="40 % - Aksentti5 2 3 2 2" xfId="178" xr:uid="{00000000-0005-0000-0000-0000B7010000}"/>
    <cellStyle name="40 % - Aksentti5 2 4" xfId="179" xr:uid="{00000000-0005-0000-0000-0000B8010000}"/>
    <cellStyle name="40 % - Aksentti5 2 4 2" xfId="180" xr:uid="{00000000-0005-0000-0000-0000B9010000}"/>
    <cellStyle name="40 % - Aksentti5 2 4 2 2" xfId="181" xr:uid="{00000000-0005-0000-0000-0000BA010000}"/>
    <cellStyle name="40 % - Aksentti5 2 5" xfId="182" xr:uid="{00000000-0005-0000-0000-0000BB010000}"/>
    <cellStyle name="40 % - Aksentti5 2 5 2" xfId="183" xr:uid="{00000000-0005-0000-0000-0000BC010000}"/>
    <cellStyle name="40 % - Aksentti5 2 6" xfId="184" xr:uid="{00000000-0005-0000-0000-0000BD010000}"/>
    <cellStyle name="40 % - Aksentti6 2" xfId="185" xr:uid="{00000000-0005-0000-0000-0000BE010000}"/>
    <cellStyle name="40 % - Aksentti6 2 2" xfId="186" xr:uid="{00000000-0005-0000-0000-0000BF010000}"/>
    <cellStyle name="40 % - Aksentti6 2 2 2" xfId="187" xr:uid="{00000000-0005-0000-0000-0000C0010000}"/>
    <cellStyle name="40 % - Aksentti6 2 2 2 2" xfId="188" xr:uid="{00000000-0005-0000-0000-0000C1010000}"/>
    <cellStyle name="40 % - Aksentti6 2 3" xfId="189" xr:uid="{00000000-0005-0000-0000-0000C2010000}"/>
    <cellStyle name="40 % - Aksentti6 2 3 2" xfId="190" xr:uid="{00000000-0005-0000-0000-0000C3010000}"/>
    <cellStyle name="40 % - Aksentti6 2 3 2 2" xfId="191" xr:uid="{00000000-0005-0000-0000-0000C4010000}"/>
    <cellStyle name="40 % - Aksentti6 2 4" xfId="192" xr:uid="{00000000-0005-0000-0000-0000C5010000}"/>
    <cellStyle name="40 % - Aksentti6 2 4 2" xfId="193" xr:uid="{00000000-0005-0000-0000-0000C6010000}"/>
    <cellStyle name="40 % - Aksentti6 2 4 2 2" xfId="194" xr:uid="{00000000-0005-0000-0000-0000C7010000}"/>
    <cellStyle name="40 % - Aksentti6 2 5" xfId="195" xr:uid="{00000000-0005-0000-0000-0000C8010000}"/>
    <cellStyle name="40 % - Aksentti6 2 5 2" xfId="196" xr:uid="{00000000-0005-0000-0000-0000C9010000}"/>
    <cellStyle name="40 % - Aksentti6 2 6" xfId="197" xr:uid="{00000000-0005-0000-0000-0000CA010000}"/>
    <cellStyle name="40 % - Akzent1 10" xfId="5933" xr:uid="{00000000-0005-0000-0000-0000CB010000}"/>
    <cellStyle name="40 % - Akzent1 10 2" xfId="5934" xr:uid="{00000000-0005-0000-0000-0000CC010000}"/>
    <cellStyle name="40 % - Akzent1 10 2 2" xfId="5935" xr:uid="{00000000-0005-0000-0000-0000CD010000}"/>
    <cellStyle name="40 % - Akzent1 10 3" xfId="5936" xr:uid="{00000000-0005-0000-0000-0000CE010000}"/>
    <cellStyle name="40 % - Akzent1 11" xfId="5937" xr:uid="{00000000-0005-0000-0000-0000CF010000}"/>
    <cellStyle name="40 % - Akzent1 11 2" xfId="5938" xr:uid="{00000000-0005-0000-0000-0000D0010000}"/>
    <cellStyle name="40 % - Akzent1 11 2 2" xfId="5939" xr:uid="{00000000-0005-0000-0000-0000D1010000}"/>
    <cellStyle name="40 % - Akzent1 11 3" xfId="5940" xr:uid="{00000000-0005-0000-0000-0000D2010000}"/>
    <cellStyle name="40 % - Akzent1 12" xfId="5941" xr:uid="{00000000-0005-0000-0000-0000D3010000}"/>
    <cellStyle name="40 % - Akzent1 12 2" xfId="5942" xr:uid="{00000000-0005-0000-0000-0000D4010000}"/>
    <cellStyle name="40 % - Akzent1 13" xfId="5943" xr:uid="{00000000-0005-0000-0000-0000D5010000}"/>
    <cellStyle name="40 % - Akzent1 13 2" xfId="5944" xr:uid="{00000000-0005-0000-0000-0000D6010000}"/>
    <cellStyle name="40 % - Akzent1 14" xfId="5945" xr:uid="{00000000-0005-0000-0000-0000D7010000}"/>
    <cellStyle name="40 % - Akzent1 14 2" xfId="5946" xr:uid="{00000000-0005-0000-0000-0000D8010000}"/>
    <cellStyle name="40 % - Akzent1 15" xfId="5947" xr:uid="{00000000-0005-0000-0000-0000D9010000}"/>
    <cellStyle name="40 % - Akzent1 15 2" xfId="5948" xr:uid="{00000000-0005-0000-0000-0000DA010000}"/>
    <cellStyle name="40 % - Akzent1 16" xfId="5949" xr:uid="{00000000-0005-0000-0000-0000DB010000}"/>
    <cellStyle name="40 % - Akzent1 17" xfId="5950" xr:uid="{00000000-0005-0000-0000-0000DC010000}"/>
    <cellStyle name="40 % - Akzent1 2" xfId="198" xr:uid="{00000000-0005-0000-0000-0000DD010000}"/>
    <cellStyle name="40 % - Akzent1 2 2" xfId="5951" xr:uid="{00000000-0005-0000-0000-0000DE010000}"/>
    <cellStyle name="40 % - Akzent1 2 3" xfId="5952" xr:uid="{00000000-0005-0000-0000-0000DF010000}"/>
    <cellStyle name="40 % - Akzent1 2 4" xfId="5953" xr:uid="{00000000-0005-0000-0000-0000E0010000}"/>
    <cellStyle name="40 % - Akzent1 3" xfId="5954" xr:uid="{00000000-0005-0000-0000-0000E1010000}"/>
    <cellStyle name="40 % - Akzent1 3 2" xfId="5955" xr:uid="{00000000-0005-0000-0000-0000E2010000}"/>
    <cellStyle name="40 % - Akzent1 4" xfId="5956" xr:uid="{00000000-0005-0000-0000-0000E3010000}"/>
    <cellStyle name="40 % - Akzent1 4 2" xfId="5957" xr:uid="{00000000-0005-0000-0000-0000E4010000}"/>
    <cellStyle name="40 % - Akzent1 5" xfId="5958" xr:uid="{00000000-0005-0000-0000-0000E5010000}"/>
    <cellStyle name="40 % - Akzent1 5 2" xfId="5959" xr:uid="{00000000-0005-0000-0000-0000E6010000}"/>
    <cellStyle name="40 % - Akzent1 5 2 2" xfId="5960" xr:uid="{00000000-0005-0000-0000-0000E7010000}"/>
    <cellStyle name="40 % - Akzent1 5 3" xfId="5961" xr:uid="{00000000-0005-0000-0000-0000E8010000}"/>
    <cellStyle name="40 % - Akzent1 6" xfId="5962" xr:uid="{00000000-0005-0000-0000-0000E9010000}"/>
    <cellStyle name="40 % - Akzent1 6 2" xfId="5963" xr:uid="{00000000-0005-0000-0000-0000EA010000}"/>
    <cellStyle name="40 % - Akzent1 6 2 2" xfId="5964" xr:uid="{00000000-0005-0000-0000-0000EB010000}"/>
    <cellStyle name="40 % - Akzent1 6 3" xfId="5965" xr:uid="{00000000-0005-0000-0000-0000EC010000}"/>
    <cellStyle name="40 % - Akzent1 7" xfId="5966" xr:uid="{00000000-0005-0000-0000-0000ED010000}"/>
    <cellStyle name="40 % - Akzent1 7 2" xfId="5967" xr:uid="{00000000-0005-0000-0000-0000EE010000}"/>
    <cellStyle name="40 % - Akzent1 7 2 2" xfId="5968" xr:uid="{00000000-0005-0000-0000-0000EF010000}"/>
    <cellStyle name="40 % - Akzent1 7 3" xfId="5969" xr:uid="{00000000-0005-0000-0000-0000F0010000}"/>
    <cellStyle name="40 % - Akzent1 8" xfId="5970" xr:uid="{00000000-0005-0000-0000-0000F1010000}"/>
    <cellStyle name="40 % - Akzent1 8 2" xfId="5971" xr:uid="{00000000-0005-0000-0000-0000F2010000}"/>
    <cellStyle name="40 % - Akzent1 8 2 2" xfId="5972" xr:uid="{00000000-0005-0000-0000-0000F3010000}"/>
    <cellStyle name="40 % - Akzent1 8 3" xfId="5973" xr:uid="{00000000-0005-0000-0000-0000F4010000}"/>
    <cellStyle name="40 % - Akzent1 9" xfId="5974" xr:uid="{00000000-0005-0000-0000-0000F5010000}"/>
    <cellStyle name="40 % - Akzent1 9 2" xfId="5975" xr:uid="{00000000-0005-0000-0000-0000F6010000}"/>
    <cellStyle name="40 % - Akzent1 9 2 2" xfId="5976" xr:uid="{00000000-0005-0000-0000-0000F7010000}"/>
    <cellStyle name="40 % - Akzent1 9 3" xfId="5977" xr:uid="{00000000-0005-0000-0000-0000F8010000}"/>
    <cellStyle name="40 % - Akzent2 10" xfId="5978" xr:uid="{00000000-0005-0000-0000-0000F9010000}"/>
    <cellStyle name="40 % - Akzent2 10 2" xfId="5979" xr:uid="{00000000-0005-0000-0000-0000FA010000}"/>
    <cellStyle name="40 % - Akzent2 10 2 2" xfId="5980" xr:uid="{00000000-0005-0000-0000-0000FB010000}"/>
    <cellStyle name="40 % - Akzent2 10 3" xfId="5981" xr:uid="{00000000-0005-0000-0000-0000FC010000}"/>
    <cellStyle name="40 % - Akzent2 11" xfId="5982" xr:uid="{00000000-0005-0000-0000-0000FD010000}"/>
    <cellStyle name="40 % - Akzent2 11 2" xfId="5983" xr:uid="{00000000-0005-0000-0000-0000FE010000}"/>
    <cellStyle name="40 % - Akzent2 11 2 2" xfId="5984" xr:uid="{00000000-0005-0000-0000-0000FF010000}"/>
    <cellStyle name="40 % - Akzent2 11 3" xfId="5985" xr:uid="{00000000-0005-0000-0000-000000020000}"/>
    <cellStyle name="40 % - Akzent2 12" xfId="5986" xr:uid="{00000000-0005-0000-0000-000001020000}"/>
    <cellStyle name="40 % - Akzent2 12 2" xfId="5987" xr:uid="{00000000-0005-0000-0000-000002020000}"/>
    <cellStyle name="40 % - Akzent2 13" xfId="5988" xr:uid="{00000000-0005-0000-0000-000003020000}"/>
    <cellStyle name="40 % - Akzent2 13 2" xfId="5989" xr:uid="{00000000-0005-0000-0000-000004020000}"/>
    <cellStyle name="40 % - Akzent2 14" xfId="5990" xr:uid="{00000000-0005-0000-0000-000005020000}"/>
    <cellStyle name="40 % - Akzent2 14 2" xfId="5991" xr:uid="{00000000-0005-0000-0000-000006020000}"/>
    <cellStyle name="40 % - Akzent2 15" xfId="5992" xr:uid="{00000000-0005-0000-0000-000007020000}"/>
    <cellStyle name="40 % - Akzent2 15 2" xfId="5993" xr:uid="{00000000-0005-0000-0000-000008020000}"/>
    <cellStyle name="40 % - Akzent2 16" xfId="5994" xr:uid="{00000000-0005-0000-0000-000009020000}"/>
    <cellStyle name="40 % - Akzent2 17" xfId="5995" xr:uid="{00000000-0005-0000-0000-00000A020000}"/>
    <cellStyle name="40 % - Akzent2 2" xfId="199" xr:uid="{00000000-0005-0000-0000-00000B020000}"/>
    <cellStyle name="40 % - Akzent2 2 2" xfId="5996" xr:uid="{00000000-0005-0000-0000-00000C020000}"/>
    <cellStyle name="40 % - Akzent2 2 3" xfId="5997" xr:uid="{00000000-0005-0000-0000-00000D020000}"/>
    <cellStyle name="40 % - Akzent2 2 4" xfId="5998" xr:uid="{00000000-0005-0000-0000-00000E020000}"/>
    <cellStyle name="40 % - Akzent2 3" xfId="5999" xr:uid="{00000000-0005-0000-0000-00000F020000}"/>
    <cellStyle name="40 % - Akzent2 3 2" xfId="6000" xr:uid="{00000000-0005-0000-0000-000010020000}"/>
    <cellStyle name="40 % - Akzent2 4" xfId="6001" xr:uid="{00000000-0005-0000-0000-000011020000}"/>
    <cellStyle name="40 % - Akzent2 4 2" xfId="6002" xr:uid="{00000000-0005-0000-0000-000012020000}"/>
    <cellStyle name="40 % - Akzent2 5" xfId="6003" xr:uid="{00000000-0005-0000-0000-000013020000}"/>
    <cellStyle name="40 % - Akzent2 5 2" xfId="6004" xr:uid="{00000000-0005-0000-0000-000014020000}"/>
    <cellStyle name="40 % - Akzent2 5 2 2" xfId="6005" xr:uid="{00000000-0005-0000-0000-000015020000}"/>
    <cellStyle name="40 % - Akzent2 5 3" xfId="6006" xr:uid="{00000000-0005-0000-0000-000016020000}"/>
    <cellStyle name="40 % - Akzent2 6" xfId="6007" xr:uid="{00000000-0005-0000-0000-000017020000}"/>
    <cellStyle name="40 % - Akzent2 6 2" xfId="6008" xr:uid="{00000000-0005-0000-0000-000018020000}"/>
    <cellStyle name="40 % - Akzent2 6 2 2" xfId="6009" xr:uid="{00000000-0005-0000-0000-000019020000}"/>
    <cellStyle name="40 % - Akzent2 6 3" xfId="6010" xr:uid="{00000000-0005-0000-0000-00001A020000}"/>
    <cellStyle name="40 % - Akzent2 7" xfId="6011" xr:uid="{00000000-0005-0000-0000-00001B020000}"/>
    <cellStyle name="40 % - Akzent2 7 2" xfId="6012" xr:uid="{00000000-0005-0000-0000-00001C020000}"/>
    <cellStyle name="40 % - Akzent2 7 2 2" xfId="6013" xr:uid="{00000000-0005-0000-0000-00001D020000}"/>
    <cellStyle name="40 % - Akzent2 7 3" xfId="6014" xr:uid="{00000000-0005-0000-0000-00001E020000}"/>
    <cellStyle name="40 % - Akzent2 8" xfId="6015" xr:uid="{00000000-0005-0000-0000-00001F020000}"/>
    <cellStyle name="40 % - Akzent2 8 2" xfId="6016" xr:uid="{00000000-0005-0000-0000-000020020000}"/>
    <cellStyle name="40 % - Akzent2 8 2 2" xfId="6017" xr:uid="{00000000-0005-0000-0000-000021020000}"/>
    <cellStyle name="40 % - Akzent2 8 3" xfId="6018" xr:uid="{00000000-0005-0000-0000-000022020000}"/>
    <cellStyle name="40 % - Akzent2 9" xfId="6019" xr:uid="{00000000-0005-0000-0000-000023020000}"/>
    <cellStyle name="40 % - Akzent2 9 2" xfId="6020" xr:uid="{00000000-0005-0000-0000-000024020000}"/>
    <cellStyle name="40 % - Akzent2 9 2 2" xfId="6021" xr:uid="{00000000-0005-0000-0000-000025020000}"/>
    <cellStyle name="40 % - Akzent2 9 3" xfId="6022" xr:uid="{00000000-0005-0000-0000-000026020000}"/>
    <cellStyle name="40 % - Akzent3 10" xfId="6023" xr:uid="{00000000-0005-0000-0000-000027020000}"/>
    <cellStyle name="40 % - Akzent3 10 2" xfId="6024" xr:uid="{00000000-0005-0000-0000-000028020000}"/>
    <cellStyle name="40 % - Akzent3 10 2 2" xfId="6025" xr:uid="{00000000-0005-0000-0000-000029020000}"/>
    <cellStyle name="40 % - Akzent3 10 3" xfId="6026" xr:uid="{00000000-0005-0000-0000-00002A020000}"/>
    <cellStyle name="40 % - Akzent3 11" xfId="6027" xr:uid="{00000000-0005-0000-0000-00002B020000}"/>
    <cellStyle name="40 % - Akzent3 11 2" xfId="6028" xr:uid="{00000000-0005-0000-0000-00002C020000}"/>
    <cellStyle name="40 % - Akzent3 11 2 2" xfId="6029" xr:uid="{00000000-0005-0000-0000-00002D020000}"/>
    <cellStyle name="40 % - Akzent3 11 3" xfId="6030" xr:uid="{00000000-0005-0000-0000-00002E020000}"/>
    <cellStyle name="40 % - Akzent3 12" xfId="6031" xr:uid="{00000000-0005-0000-0000-00002F020000}"/>
    <cellStyle name="40 % - Akzent3 12 2" xfId="6032" xr:uid="{00000000-0005-0000-0000-000030020000}"/>
    <cellStyle name="40 % - Akzent3 13" xfId="6033" xr:uid="{00000000-0005-0000-0000-000031020000}"/>
    <cellStyle name="40 % - Akzent3 13 2" xfId="6034" xr:uid="{00000000-0005-0000-0000-000032020000}"/>
    <cellStyle name="40 % - Akzent3 14" xfId="6035" xr:uid="{00000000-0005-0000-0000-000033020000}"/>
    <cellStyle name="40 % - Akzent3 14 2" xfId="6036" xr:uid="{00000000-0005-0000-0000-000034020000}"/>
    <cellStyle name="40 % - Akzent3 15" xfId="6037" xr:uid="{00000000-0005-0000-0000-000035020000}"/>
    <cellStyle name="40 % - Akzent3 15 2" xfId="6038" xr:uid="{00000000-0005-0000-0000-000036020000}"/>
    <cellStyle name="40 % - Akzent3 16" xfId="6039" xr:uid="{00000000-0005-0000-0000-000037020000}"/>
    <cellStyle name="40 % - Akzent3 17" xfId="6040" xr:uid="{00000000-0005-0000-0000-000038020000}"/>
    <cellStyle name="40 % - Akzent3 2" xfId="200" xr:uid="{00000000-0005-0000-0000-000039020000}"/>
    <cellStyle name="40 % - Akzent3 2 2" xfId="6041" xr:uid="{00000000-0005-0000-0000-00003A020000}"/>
    <cellStyle name="40 % - Akzent3 2 3" xfId="6042" xr:uid="{00000000-0005-0000-0000-00003B020000}"/>
    <cellStyle name="40 % - Akzent3 2 4" xfId="6043" xr:uid="{00000000-0005-0000-0000-00003C020000}"/>
    <cellStyle name="40 % - Akzent3 3" xfId="6044" xr:uid="{00000000-0005-0000-0000-00003D020000}"/>
    <cellStyle name="40 % - Akzent3 3 2" xfId="6045" xr:uid="{00000000-0005-0000-0000-00003E020000}"/>
    <cellStyle name="40 % - Akzent3 4" xfId="6046" xr:uid="{00000000-0005-0000-0000-00003F020000}"/>
    <cellStyle name="40 % - Akzent3 4 2" xfId="6047" xr:uid="{00000000-0005-0000-0000-000040020000}"/>
    <cellStyle name="40 % - Akzent3 5" xfId="6048" xr:uid="{00000000-0005-0000-0000-000041020000}"/>
    <cellStyle name="40 % - Akzent3 5 2" xfId="6049" xr:uid="{00000000-0005-0000-0000-000042020000}"/>
    <cellStyle name="40 % - Akzent3 5 2 2" xfId="6050" xr:uid="{00000000-0005-0000-0000-000043020000}"/>
    <cellStyle name="40 % - Akzent3 5 3" xfId="6051" xr:uid="{00000000-0005-0000-0000-000044020000}"/>
    <cellStyle name="40 % - Akzent3 6" xfId="6052" xr:uid="{00000000-0005-0000-0000-000045020000}"/>
    <cellStyle name="40 % - Akzent3 6 2" xfId="6053" xr:uid="{00000000-0005-0000-0000-000046020000}"/>
    <cellStyle name="40 % - Akzent3 6 2 2" xfId="6054" xr:uid="{00000000-0005-0000-0000-000047020000}"/>
    <cellStyle name="40 % - Akzent3 6 3" xfId="6055" xr:uid="{00000000-0005-0000-0000-000048020000}"/>
    <cellStyle name="40 % - Akzent3 7" xfId="6056" xr:uid="{00000000-0005-0000-0000-000049020000}"/>
    <cellStyle name="40 % - Akzent3 7 2" xfId="6057" xr:uid="{00000000-0005-0000-0000-00004A020000}"/>
    <cellStyle name="40 % - Akzent3 7 2 2" xfId="6058" xr:uid="{00000000-0005-0000-0000-00004B020000}"/>
    <cellStyle name="40 % - Akzent3 7 3" xfId="6059" xr:uid="{00000000-0005-0000-0000-00004C020000}"/>
    <cellStyle name="40 % - Akzent3 8" xfId="6060" xr:uid="{00000000-0005-0000-0000-00004D020000}"/>
    <cellStyle name="40 % - Akzent3 8 2" xfId="6061" xr:uid="{00000000-0005-0000-0000-00004E020000}"/>
    <cellStyle name="40 % - Akzent3 8 2 2" xfId="6062" xr:uid="{00000000-0005-0000-0000-00004F020000}"/>
    <cellStyle name="40 % - Akzent3 8 3" xfId="6063" xr:uid="{00000000-0005-0000-0000-000050020000}"/>
    <cellStyle name="40 % - Akzent3 9" xfId="6064" xr:uid="{00000000-0005-0000-0000-000051020000}"/>
    <cellStyle name="40 % - Akzent3 9 2" xfId="6065" xr:uid="{00000000-0005-0000-0000-000052020000}"/>
    <cellStyle name="40 % - Akzent3 9 2 2" xfId="6066" xr:uid="{00000000-0005-0000-0000-000053020000}"/>
    <cellStyle name="40 % - Akzent3 9 3" xfId="6067" xr:uid="{00000000-0005-0000-0000-000054020000}"/>
    <cellStyle name="40 % - Akzent4 10" xfId="6068" xr:uid="{00000000-0005-0000-0000-000055020000}"/>
    <cellStyle name="40 % - Akzent4 10 2" xfId="6069" xr:uid="{00000000-0005-0000-0000-000056020000}"/>
    <cellStyle name="40 % - Akzent4 10 2 2" xfId="6070" xr:uid="{00000000-0005-0000-0000-000057020000}"/>
    <cellStyle name="40 % - Akzent4 10 3" xfId="6071" xr:uid="{00000000-0005-0000-0000-000058020000}"/>
    <cellStyle name="40 % - Akzent4 11" xfId="6072" xr:uid="{00000000-0005-0000-0000-000059020000}"/>
    <cellStyle name="40 % - Akzent4 11 2" xfId="6073" xr:uid="{00000000-0005-0000-0000-00005A020000}"/>
    <cellStyle name="40 % - Akzent4 11 2 2" xfId="6074" xr:uid="{00000000-0005-0000-0000-00005B020000}"/>
    <cellStyle name="40 % - Akzent4 11 3" xfId="6075" xr:uid="{00000000-0005-0000-0000-00005C020000}"/>
    <cellStyle name="40 % - Akzent4 12" xfId="6076" xr:uid="{00000000-0005-0000-0000-00005D020000}"/>
    <cellStyle name="40 % - Akzent4 12 2" xfId="6077" xr:uid="{00000000-0005-0000-0000-00005E020000}"/>
    <cellStyle name="40 % - Akzent4 13" xfId="6078" xr:uid="{00000000-0005-0000-0000-00005F020000}"/>
    <cellStyle name="40 % - Akzent4 13 2" xfId="6079" xr:uid="{00000000-0005-0000-0000-000060020000}"/>
    <cellStyle name="40 % - Akzent4 14" xfId="6080" xr:uid="{00000000-0005-0000-0000-000061020000}"/>
    <cellStyle name="40 % - Akzent4 14 2" xfId="6081" xr:uid="{00000000-0005-0000-0000-000062020000}"/>
    <cellStyle name="40 % - Akzent4 15" xfId="6082" xr:uid="{00000000-0005-0000-0000-000063020000}"/>
    <cellStyle name="40 % - Akzent4 15 2" xfId="6083" xr:uid="{00000000-0005-0000-0000-000064020000}"/>
    <cellStyle name="40 % - Akzent4 16" xfId="6084" xr:uid="{00000000-0005-0000-0000-000065020000}"/>
    <cellStyle name="40 % - Akzent4 17" xfId="6085" xr:uid="{00000000-0005-0000-0000-000066020000}"/>
    <cellStyle name="40 % - Akzent4 2" xfId="201" xr:uid="{00000000-0005-0000-0000-000067020000}"/>
    <cellStyle name="40 % - Akzent4 2 2" xfId="6086" xr:uid="{00000000-0005-0000-0000-000068020000}"/>
    <cellStyle name="40 % - Akzent4 2 3" xfId="6087" xr:uid="{00000000-0005-0000-0000-000069020000}"/>
    <cellStyle name="40 % - Akzent4 2 4" xfId="6088" xr:uid="{00000000-0005-0000-0000-00006A020000}"/>
    <cellStyle name="40 % - Akzent4 3" xfId="6089" xr:uid="{00000000-0005-0000-0000-00006B020000}"/>
    <cellStyle name="40 % - Akzent4 3 2" xfId="6090" xr:uid="{00000000-0005-0000-0000-00006C020000}"/>
    <cellStyle name="40 % - Akzent4 4" xfId="6091" xr:uid="{00000000-0005-0000-0000-00006D020000}"/>
    <cellStyle name="40 % - Akzent4 4 2" xfId="6092" xr:uid="{00000000-0005-0000-0000-00006E020000}"/>
    <cellStyle name="40 % - Akzent4 5" xfId="6093" xr:uid="{00000000-0005-0000-0000-00006F020000}"/>
    <cellStyle name="40 % - Akzent4 5 2" xfId="6094" xr:uid="{00000000-0005-0000-0000-000070020000}"/>
    <cellStyle name="40 % - Akzent4 5 2 2" xfId="6095" xr:uid="{00000000-0005-0000-0000-000071020000}"/>
    <cellStyle name="40 % - Akzent4 5 3" xfId="6096" xr:uid="{00000000-0005-0000-0000-000072020000}"/>
    <cellStyle name="40 % - Akzent4 6" xfId="6097" xr:uid="{00000000-0005-0000-0000-000073020000}"/>
    <cellStyle name="40 % - Akzent4 6 2" xfId="6098" xr:uid="{00000000-0005-0000-0000-000074020000}"/>
    <cellStyle name="40 % - Akzent4 6 2 2" xfId="6099" xr:uid="{00000000-0005-0000-0000-000075020000}"/>
    <cellStyle name="40 % - Akzent4 6 3" xfId="6100" xr:uid="{00000000-0005-0000-0000-000076020000}"/>
    <cellStyle name="40 % - Akzent4 7" xfId="6101" xr:uid="{00000000-0005-0000-0000-000077020000}"/>
    <cellStyle name="40 % - Akzent4 7 2" xfId="6102" xr:uid="{00000000-0005-0000-0000-000078020000}"/>
    <cellStyle name="40 % - Akzent4 7 2 2" xfId="6103" xr:uid="{00000000-0005-0000-0000-000079020000}"/>
    <cellStyle name="40 % - Akzent4 7 3" xfId="6104" xr:uid="{00000000-0005-0000-0000-00007A020000}"/>
    <cellStyle name="40 % - Akzent4 8" xfId="6105" xr:uid="{00000000-0005-0000-0000-00007B020000}"/>
    <cellStyle name="40 % - Akzent4 8 2" xfId="6106" xr:uid="{00000000-0005-0000-0000-00007C020000}"/>
    <cellStyle name="40 % - Akzent4 8 2 2" xfId="6107" xr:uid="{00000000-0005-0000-0000-00007D020000}"/>
    <cellStyle name="40 % - Akzent4 8 3" xfId="6108" xr:uid="{00000000-0005-0000-0000-00007E020000}"/>
    <cellStyle name="40 % - Akzent4 9" xfId="6109" xr:uid="{00000000-0005-0000-0000-00007F020000}"/>
    <cellStyle name="40 % - Akzent4 9 2" xfId="6110" xr:uid="{00000000-0005-0000-0000-000080020000}"/>
    <cellStyle name="40 % - Akzent4 9 2 2" xfId="6111" xr:uid="{00000000-0005-0000-0000-000081020000}"/>
    <cellStyle name="40 % - Akzent4 9 3" xfId="6112" xr:uid="{00000000-0005-0000-0000-000082020000}"/>
    <cellStyle name="40 % - Akzent5 10" xfId="6113" xr:uid="{00000000-0005-0000-0000-000083020000}"/>
    <cellStyle name="40 % - Akzent5 10 2" xfId="6114" xr:uid="{00000000-0005-0000-0000-000084020000}"/>
    <cellStyle name="40 % - Akzent5 10 2 2" xfId="6115" xr:uid="{00000000-0005-0000-0000-000085020000}"/>
    <cellStyle name="40 % - Akzent5 10 3" xfId="6116" xr:uid="{00000000-0005-0000-0000-000086020000}"/>
    <cellStyle name="40 % - Akzent5 11" xfId="6117" xr:uid="{00000000-0005-0000-0000-000087020000}"/>
    <cellStyle name="40 % - Akzent5 11 2" xfId="6118" xr:uid="{00000000-0005-0000-0000-000088020000}"/>
    <cellStyle name="40 % - Akzent5 11 2 2" xfId="6119" xr:uid="{00000000-0005-0000-0000-000089020000}"/>
    <cellStyle name="40 % - Akzent5 11 3" xfId="6120" xr:uid="{00000000-0005-0000-0000-00008A020000}"/>
    <cellStyle name="40 % - Akzent5 12" xfId="6121" xr:uid="{00000000-0005-0000-0000-00008B020000}"/>
    <cellStyle name="40 % - Akzent5 12 2" xfId="6122" xr:uid="{00000000-0005-0000-0000-00008C020000}"/>
    <cellStyle name="40 % - Akzent5 13" xfId="6123" xr:uid="{00000000-0005-0000-0000-00008D020000}"/>
    <cellStyle name="40 % - Akzent5 13 2" xfId="6124" xr:uid="{00000000-0005-0000-0000-00008E020000}"/>
    <cellStyle name="40 % - Akzent5 14" xfId="6125" xr:uid="{00000000-0005-0000-0000-00008F020000}"/>
    <cellStyle name="40 % - Akzent5 14 2" xfId="6126" xr:uid="{00000000-0005-0000-0000-000090020000}"/>
    <cellStyle name="40 % - Akzent5 15" xfId="6127" xr:uid="{00000000-0005-0000-0000-000091020000}"/>
    <cellStyle name="40 % - Akzent5 15 2" xfId="6128" xr:uid="{00000000-0005-0000-0000-000092020000}"/>
    <cellStyle name="40 % - Akzent5 16" xfId="6129" xr:uid="{00000000-0005-0000-0000-000093020000}"/>
    <cellStyle name="40 % - Akzent5 17" xfId="6130" xr:uid="{00000000-0005-0000-0000-000094020000}"/>
    <cellStyle name="40 % - Akzent5 2" xfId="202" xr:uid="{00000000-0005-0000-0000-000095020000}"/>
    <cellStyle name="40 % - Akzent5 2 2" xfId="6131" xr:uid="{00000000-0005-0000-0000-000096020000}"/>
    <cellStyle name="40 % - Akzent5 2 3" xfId="6132" xr:uid="{00000000-0005-0000-0000-000097020000}"/>
    <cellStyle name="40 % - Akzent5 2 4" xfId="6133" xr:uid="{00000000-0005-0000-0000-000098020000}"/>
    <cellStyle name="40 % - Akzent5 3" xfId="6134" xr:uid="{00000000-0005-0000-0000-000099020000}"/>
    <cellStyle name="40 % - Akzent5 3 2" xfId="6135" xr:uid="{00000000-0005-0000-0000-00009A020000}"/>
    <cellStyle name="40 % - Akzent5 4" xfId="6136" xr:uid="{00000000-0005-0000-0000-00009B020000}"/>
    <cellStyle name="40 % - Akzent5 4 2" xfId="6137" xr:uid="{00000000-0005-0000-0000-00009C020000}"/>
    <cellStyle name="40 % - Akzent5 5" xfId="6138" xr:uid="{00000000-0005-0000-0000-00009D020000}"/>
    <cellStyle name="40 % - Akzent5 5 2" xfId="6139" xr:uid="{00000000-0005-0000-0000-00009E020000}"/>
    <cellStyle name="40 % - Akzent5 5 2 2" xfId="6140" xr:uid="{00000000-0005-0000-0000-00009F020000}"/>
    <cellStyle name="40 % - Akzent5 5 3" xfId="6141" xr:uid="{00000000-0005-0000-0000-0000A0020000}"/>
    <cellStyle name="40 % - Akzent5 6" xfId="6142" xr:uid="{00000000-0005-0000-0000-0000A1020000}"/>
    <cellStyle name="40 % - Akzent5 6 2" xfId="6143" xr:uid="{00000000-0005-0000-0000-0000A2020000}"/>
    <cellStyle name="40 % - Akzent5 6 2 2" xfId="6144" xr:uid="{00000000-0005-0000-0000-0000A3020000}"/>
    <cellStyle name="40 % - Akzent5 6 3" xfId="6145" xr:uid="{00000000-0005-0000-0000-0000A4020000}"/>
    <cellStyle name="40 % - Akzent5 7" xfId="6146" xr:uid="{00000000-0005-0000-0000-0000A5020000}"/>
    <cellStyle name="40 % - Akzent5 7 2" xfId="6147" xr:uid="{00000000-0005-0000-0000-0000A6020000}"/>
    <cellStyle name="40 % - Akzent5 7 2 2" xfId="6148" xr:uid="{00000000-0005-0000-0000-0000A7020000}"/>
    <cellStyle name="40 % - Akzent5 7 3" xfId="6149" xr:uid="{00000000-0005-0000-0000-0000A8020000}"/>
    <cellStyle name="40 % - Akzent5 8" xfId="6150" xr:uid="{00000000-0005-0000-0000-0000A9020000}"/>
    <cellStyle name="40 % - Akzent5 8 2" xfId="6151" xr:uid="{00000000-0005-0000-0000-0000AA020000}"/>
    <cellStyle name="40 % - Akzent5 8 2 2" xfId="6152" xr:uid="{00000000-0005-0000-0000-0000AB020000}"/>
    <cellStyle name="40 % - Akzent5 8 3" xfId="6153" xr:uid="{00000000-0005-0000-0000-0000AC020000}"/>
    <cellStyle name="40 % - Akzent5 9" xfId="6154" xr:uid="{00000000-0005-0000-0000-0000AD020000}"/>
    <cellStyle name="40 % - Akzent5 9 2" xfId="6155" xr:uid="{00000000-0005-0000-0000-0000AE020000}"/>
    <cellStyle name="40 % - Akzent5 9 2 2" xfId="6156" xr:uid="{00000000-0005-0000-0000-0000AF020000}"/>
    <cellStyle name="40 % - Akzent5 9 3" xfId="6157" xr:uid="{00000000-0005-0000-0000-0000B0020000}"/>
    <cellStyle name="40 % - Akzent6 10" xfId="6158" xr:uid="{00000000-0005-0000-0000-0000B1020000}"/>
    <cellStyle name="40 % - Akzent6 10 2" xfId="6159" xr:uid="{00000000-0005-0000-0000-0000B2020000}"/>
    <cellStyle name="40 % - Akzent6 10 2 2" xfId="6160" xr:uid="{00000000-0005-0000-0000-0000B3020000}"/>
    <cellStyle name="40 % - Akzent6 10 3" xfId="6161" xr:uid="{00000000-0005-0000-0000-0000B4020000}"/>
    <cellStyle name="40 % - Akzent6 11" xfId="6162" xr:uid="{00000000-0005-0000-0000-0000B5020000}"/>
    <cellStyle name="40 % - Akzent6 11 2" xfId="6163" xr:uid="{00000000-0005-0000-0000-0000B6020000}"/>
    <cellStyle name="40 % - Akzent6 11 2 2" xfId="6164" xr:uid="{00000000-0005-0000-0000-0000B7020000}"/>
    <cellStyle name="40 % - Akzent6 11 3" xfId="6165" xr:uid="{00000000-0005-0000-0000-0000B8020000}"/>
    <cellStyle name="40 % - Akzent6 12" xfId="6166" xr:uid="{00000000-0005-0000-0000-0000B9020000}"/>
    <cellStyle name="40 % - Akzent6 12 2" xfId="6167" xr:uid="{00000000-0005-0000-0000-0000BA020000}"/>
    <cellStyle name="40 % - Akzent6 13" xfId="6168" xr:uid="{00000000-0005-0000-0000-0000BB020000}"/>
    <cellStyle name="40 % - Akzent6 13 2" xfId="6169" xr:uid="{00000000-0005-0000-0000-0000BC020000}"/>
    <cellStyle name="40 % - Akzent6 14" xfId="6170" xr:uid="{00000000-0005-0000-0000-0000BD020000}"/>
    <cellStyle name="40 % - Akzent6 14 2" xfId="6171" xr:uid="{00000000-0005-0000-0000-0000BE020000}"/>
    <cellStyle name="40 % - Akzent6 15" xfId="6172" xr:uid="{00000000-0005-0000-0000-0000BF020000}"/>
    <cellStyle name="40 % - Akzent6 15 2" xfId="6173" xr:uid="{00000000-0005-0000-0000-0000C0020000}"/>
    <cellStyle name="40 % - Akzent6 16" xfId="6174" xr:uid="{00000000-0005-0000-0000-0000C1020000}"/>
    <cellStyle name="40 % - Akzent6 17" xfId="6175" xr:uid="{00000000-0005-0000-0000-0000C2020000}"/>
    <cellStyle name="40 % - Akzent6 2" xfId="203" xr:uid="{00000000-0005-0000-0000-0000C3020000}"/>
    <cellStyle name="40 % - Akzent6 2 2" xfId="6176" xr:uid="{00000000-0005-0000-0000-0000C4020000}"/>
    <cellStyle name="40 % - Akzent6 2 3" xfId="6177" xr:uid="{00000000-0005-0000-0000-0000C5020000}"/>
    <cellStyle name="40 % - Akzent6 2 4" xfId="6178" xr:uid="{00000000-0005-0000-0000-0000C6020000}"/>
    <cellStyle name="40 % - Akzent6 3" xfId="6179" xr:uid="{00000000-0005-0000-0000-0000C7020000}"/>
    <cellStyle name="40 % - Akzent6 3 2" xfId="6180" xr:uid="{00000000-0005-0000-0000-0000C8020000}"/>
    <cellStyle name="40 % - Akzent6 4" xfId="6181" xr:uid="{00000000-0005-0000-0000-0000C9020000}"/>
    <cellStyle name="40 % - Akzent6 4 2" xfId="6182" xr:uid="{00000000-0005-0000-0000-0000CA020000}"/>
    <cellStyle name="40 % - Akzent6 5" xfId="6183" xr:uid="{00000000-0005-0000-0000-0000CB020000}"/>
    <cellStyle name="40 % - Akzent6 5 2" xfId="6184" xr:uid="{00000000-0005-0000-0000-0000CC020000}"/>
    <cellStyle name="40 % - Akzent6 5 2 2" xfId="6185" xr:uid="{00000000-0005-0000-0000-0000CD020000}"/>
    <cellStyle name="40 % - Akzent6 5 3" xfId="6186" xr:uid="{00000000-0005-0000-0000-0000CE020000}"/>
    <cellStyle name="40 % - Akzent6 6" xfId="6187" xr:uid="{00000000-0005-0000-0000-0000CF020000}"/>
    <cellStyle name="40 % - Akzent6 6 2" xfId="6188" xr:uid="{00000000-0005-0000-0000-0000D0020000}"/>
    <cellStyle name="40 % - Akzent6 6 2 2" xfId="6189" xr:uid="{00000000-0005-0000-0000-0000D1020000}"/>
    <cellStyle name="40 % - Akzent6 6 3" xfId="6190" xr:uid="{00000000-0005-0000-0000-0000D2020000}"/>
    <cellStyle name="40 % - Akzent6 7" xfId="6191" xr:uid="{00000000-0005-0000-0000-0000D3020000}"/>
    <cellStyle name="40 % - Akzent6 7 2" xfId="6192" xr:uid="{00000000-0005-0000-0000-0000D4020000}"/>
    <cellStyle name="40 % - Akzent6 7 2 2" xfId="6193" xr:uid="{00000000-0005-0000-0000-0000D5020000}"/>
    <cellStyle name="40 % - Akzent6 7 3" xfId="6194" xr:uid="{00000000-0005-0000-0000-0000D6020000}"/>
    <cellStyle name="40 % - Akzent6 8" xfId="6195" xr:uid="{00000000-0005-0000-0000-0000D7020000}"/>
    <cellStyle name="40 % - Akzent6 8 2" xfId="6196" xr:uid="{00000000-0005-0000-0000-0000D8020000}"/>
    <cellStyle name="40 % - Akzent6 8 2 2" xfId="6197" xr:uid="{00000000-0005-0000-0000-0000D9020000}"/>
    <cellStyle name="40 % - Akzent6 8 3" xfId="6198" xr:uid="{00000000-0005-0000-0000-0000DA020000}"/>
    <cellStyle name="40 % - Akzent6 9" xfId="6199" xr:uid="{00000000-0005-0000-0000-0000DB020000}"/>
    <cellStyle name="40 % - Akzent6 9 2" xfId="6200" xr:uid="{00000000-0005-0000-0000-0000DC020000}"/>
    <cellStyle name="40 % - Akzent6 9 2 2" xfId="6201" xr:uid="{00000000-0005-0000-0000-0000DD020000}"/>
    <cellStyle name="40 % - Akzent6 9 3" xfId="6202" xr:uid="{00000000-0005-0000-0000-0000DE020000}"/>
    <cellStyle name="40% - Accent1 2" xfId="204" xr:uid="{00000000-0005-0000-0000-0000DF020000}"/>
    <cellStyle name="40% - Accent1 2 2" xfId="205" xr:uid="{00000000-0005-0000-0000-0000E0020000}"/>
    <cellStyle name="40% - Accent1 2 2 2" xfId="206" xr:uid="{00000000-0005-0000-0000-0000E1020000}"/>
    <cellStyle name="40% - Accent2 2" xfId="207" xr:uid="{00000000-0005-0000-0000-0000E2020000}"/>
    <cellStyle name="40% - Accent2 2 2" xfId="208" xr:uid="{00000000-0005-0000-0000-0000E3020000}"/>
    <cellStyle name="40% - Accent2 2 2 2" xfId="209" xr:uid="{00000000-0005-0000-0000-0000E4020000}"/>
    <cellStyle name="40% - Accent3 2" xfId="210" xr:uid="{00000000-0005-0000-0000-0000E5020000}"/>
    <cellStyle name="40% - Accent3 2 2" xfId="211" xr:uid="{00000000-0005-0000-0000-0000E6020000}"/>
    <cellStyle name="40% - Accent3 2 2 2" xfId="212" xr:uid="{00000000-0005-0000-0000-0000E7020000}"/>
    <cellStyle name="40% - Accent4 2" xfId="213" xr:uid="{00000000-0005-0000-0000-0000E8020000}"/>
    <cellStyle name="40% - Accent4 2 2" xfId="214" xr:uid="{00000000-0005-0000-0000-0000E9020000}"/>
    <cellStyle name="40% - Accent4 2 2 2" xfId="215" xr:uid="{00000000-0005-0000-0000-0000EA020000}"/>
    <cellStyle name="40% - Accent5 2" xfId="216" xr:uid="{00000000-0005-0000-0000-0000EB020000}"/>
    <cellStyle name="40% - Accent5 2 2" xfId="217" xr:uid="{00000000-0005-0000-0000-0000EC020000}"/>
    <cellStyle name="40% - Accent5 2 2 2" xfId="218" xr:uid="{00000000-0005-0000-0000-0000ED020000}"/>
    <cellStyle name="40% - Accent6 2" xfId="219" xr:uid="{00000000-0005-0000-0000-0000EE020000}"/>
    <cellStyle name="40% - Accent6 2 2" xfId="220" xr:uid="{00000000-0005-0000-0000-0000EF020000}"/>
    <cellStyle name="40% - Accent6 2 2 2" xfId="221" xr:uid="{00000000-0005-0000-0000-0000F0020000}"/>
    <cellStyle name="40% - Akzent1" xfId="222" xr:uid="{00000000-0005-0000-0000-0000F1020000}"/>
    <cellStyle name="40% - Akzent2" xfId="223" xr:uid="{00000000-0005-0000-0000-0000F2020000}"/>
    <cellStyle name="40% - Akzent3" xfId="224" xr:uid="{00000000-0005-0000-0000-0000F3020000}"/>
    <cellStyle name="40% - Akzent4" xfId="225" xr:uid="{00000000-0005-0000-0000-0000F4020000}"/>
    <cellStyle name="40% - Akzent5" xfId="226" xr:uid="{00000000-0005-0000-0000-0000F5020000}"/>
    <cellStyle name="40% - Akzent6" xfId="227" xr:uid="{00000000-0005-0000-0000-0000F6020000}"/>
    <cellStyle name="5" xfId="228" xr:uid="{00000000-0005-0000-0000-0000F7020000}"/>
    <cellStyle name="5_Tab. F1-3" xfId="229" xr:uid="{00000000-0005-0000-0000-0000F8020000}"/>
    <cellStyle name="6" xfId="230" xr:uid="{00000000-0005-0000-0000-0000F9020000}"/>
    <cellStyle name="6_Tab. F1-3" xfId="231" xr:uid="{00000000-0005-0000-0000-0000FA020000}"/>
    <cellStyle name="60 % - Akzent1 2" xfId="232" xr:uid="{00000000-0005-0000-0000-0000FB020000}"/>
    <cellStyle name="60 % - Akzent1 2 2" xfId="6203" xr:uid="{00000000-0005-0000-0000-0000FC020000}"/>
    <cellStyle name="60 % - Akzent1 3" xfId="6204" xr:uid="{00000000-0005-0000-0000-0000FD020000}"/>
    <cellStyle name="60 % - Akzent1 4" xfId="6205" xr:uid="{00000000-0005-0000-0000-0000FE020000}"/>
    <cellStyle name="60 % - Akzent1 5" xfId="6206" xr:uid="{00000000-0005-0000-0000-0000FF020000}"/>
    <cellStyle name="60 % - Akzent2 2" xfId="233" xr:uid="{00000000-0005-0000-0000-000000030000}"/>
    <cellStyle name="60 % - Akzent2 2 2" xfId="6207" xr:uid="{00000000-0005-0000-0000-000001030000}"/>
    <cellStyle name="60 % - Akzent2 3" xfId="6208" xr:uid="{00000000-0005-0000-0000-000002030000}"/>
    <cellStyle name="60 % - Akzent2 4" xfId="6209" xr:uid="{00000000-0005-0000-0000-000003030000}"/>
    <cellStyle name="60 % - Akzent2 5" xfId="6210" xr:uid="{00000000-0005-0000-0000-000004030000}"/>
    <cellStyle name="60 % - Akzent3 2" xfId="234" xr:uid="{00000000-0005-0000-0000-000005030000}"/>
    <cellStyle name="60 % - Akzent3 2 2" xfId="6211" xr:uid="{00000000-0005-0000-0000-000006030000}"/>
    <cellStyle name="60 % - Akzent3 3" xfId="6212" xr:uid="{00000000-0005-0000-0000-000007030000}"/>
    <cellStyle name="60 % - Akzent3 4" xfId="6213" xr:uid="{00000000-0005-0000-0000-000008030000}"/>
    <cellStyle name="60 % - Akzent3 5" xfId="6214" xr:uid="{00000000-0005-0000-0000-000009030000}"/>
    <cellStyle name="60 % - Akzent4 2" xfId="235" xr:uid="{00000000-0005-0000-0000-00000A030000}"/>
    <cellStyle name="60 % - Akzent4 2 2" xfId="6215" xr:uid="{00000000-0005-0000-0000-00000B030000}"/>
    <cellStyle name="60 % - Akzent4 3" xfId="6216" xr:uid="{00000000-0005-0000-0000-00000C030000}"/>
    <cellStyle name="60 % - Akzent4 4" xfId="6217" xr:uid="{00000000-0005-0000-0000-00000D030000}"/>
    <cellStyle name="60 % - Akzent4 5" xfId="6218" xr:uid="{00000000-0005-0000-0000-00000E030000}"/>
    <cellStyle name="60 % - Akzent5 2" xfId="236" xr:uid="{00000000-0005-0000-0000-00000F030000}"/>
    <cellStyle name="60 % - Akzent5 2 2" xfId="6219" xr:uid="{00000000-0005-0000-0000-000010030000}"/>
    <cellStyle name="60 % - Akzent5 3" xfId="6220" xr:uid="{00000000-0005-0000-0000-000011030000}"/>
    <cellStyle name="60 % - Akzent5 4" xfId="6221" xr:uid="{00000000-0005-0000-0000-000012030000}"/>
    <cellStyle name="60 % - Akzent5 5" xfId="6222" xr:uid="{00000000-0005-0000-0000-000013030000}"/>
    <cellStyle name="60 % - Akzent6 2" xfId="237" xr:uid="{00000000-0005-0000-0000-000014030000}"/>
    <cellStyle name="60 % - Akzent6 2 2" xfId="6223" xr:uid="{00000000-0005-0000-0000-000015030000}"/>
    <cellStyle name="60 % - Akzent6 3" xfId="6224" xr:uid="{00000000-0005-0000-0000-000016030000}"/>
    <cellStyle name="60 % - Akzent6 4" xfId="6225" xr:uid="{00000000-0005-0000-0000-000017030000}"/>
    <cellStyle name="60 % - Akzent6 5" xfId="6226" xr:uid="{00000000-0005-0000-0000-000018030000}"/>
    <cellStyle name="60% - Accent1 2" xfId="238" xr:uid="{00000000-0005-0000-0000-000019030000}"/>
    <cellStyle name="60% - Accent1 2 2" xfId="239" xr:uid="{00000000-0005-0000-0000-00001A030000}"/>
    <cellStyle name="60% - Accent2 2" xfId="240" xr:uid="{00000000-0005-0000-0000-00001B030000}"/>
    <cellStyle name="60% - Accent2 2 2" xfId="241" xr:uid="{00000000-0005-0000-0000-00001C030000}"/>
    <cellStyle name="60% - Accent3 2" xfId="242" xr:uid="{00000000-0005-0000-0000-00001D030000}"/>
    <cellStyle name="60% - Accent3 2 2" xfId="243" xr:uid="{00000000-0005-0000-0000-00001E030000}"/>
    <cellStyle name="60% - Accent4 2" xfId="244" xr:uid="{00000000-0005-0000-0000-00001F030000}"/>
    <cellStyle name="60% - Accent4 2 2" xfId="245" xr:uid="{00000000-0005-0000-0000-000020030000}"/>
    <cellStyle name="60% - Accent5 2" xfId="246" xr:uid="{00000000-0005-0000-0000-000021030000}"/>
    <cellStyle name="60% - Accent5 2 2" xfId="247" xr:uid="{00000000-0005-0000-0000-000022030000}"/>
    <cellStyle name="60% - Accent6 2" xfId="248" xr:uid="{00000000-0005-0000-0000-000023030000}"/>
    <cellStyle name="60% - Accent6 2 2" xfId="249" xr:uid="{00000000-0005-0000-0000-000024030000}"/>
    <cellStyle name="60% - Akzent1" xfId="250" xr:uid="{00000000-0005-0000-0000-000025030000}"/>
    <cellStyle name="60% - Akzent2" xfId="251" xr:uid="{00000000-0005-0000-0000-000026030000}"/>
    <cellStyle name="60% - Akzent3" xfId="252" xr:uid="{00000000-0005-0000-0000-000027030000}"/>
    <cellStyle name="60% - Akzent4" xfId="253" xr:uid="{00000000-0005-0000-0000-000028030000}"/>
    <cellStyle name="60% - Akzent5" xfId="254" xr:uid="{00000000-0005-0000-0000-000029030000}"/>
    <cellStyle name="60% - Akzent6" xfId="255" xr:uid="{00000000-0005-0000-0000-00002A030000}"/>
    <cellStyle name="9" xfId="256" xr:uid="{00000000-0005-0000-0000-00002B030000}"/>
    <cellStyle name="9_Tab. F1-3" xfId="257" xr:uid="{00000000-0005-0000-0000-00002C030000}"/>
    <cellStyle name="Accent1 2" xfId="258" xr:uid="{00000000-0005-0000-0000-00002D030000}"/>
    <cellStyle name="Accent1 2 2" xfId="259" xr:uid="{00000000-0005-0000-0000-00002E030000}"/>
    <cellStyle name="Accent2 2" xfId="260" xr:uid="{00000000-0005-0000-0000-00002F030000}"/>
    <cellStyle name="Accent2 2 2" xfId="261" xr:uid="{00000000-0005-0000-0000-000030030000}"/>
    <cellStyle name="Accent3 2" xfId="262" xr:uid="{00000000-0005-0000-0000-000031030000}"/>
    <cellStyle name="Accent3 2 2" xfId="263" xr:uid="{00000000-0005-0000-0000-000032030000}"/>
    <cellStyle name="Accent4 2" xfId="264" xr:uid="{00000000-0005-0000-0000-000033030000}"/>
    <cellStyle name="Accent4 2 2" xfId="265" xr:uid="{00000000-0005-0000-0000-000034030000}"/>
    <cellStyle name="Accent5 2" xfId="266" xr:uid="{00000000-0005-0000-0000-000035030000}"/>
    <cellStyle name="Accent5 2 2" xfId="267" xr:uid="{00000000-0005-0000-0000-000036030000}"/>
    <cellStyle name="Accent6 2" xfId="268" xr:uid="{00000000-0005-0000-0000-000037030000}"/>
    <cellStyle name="Accent6 2 2" xfId="269" xr:uid="{00000000-0005-0000-0000-000038030000}"/>
    <cellStyle name="Akzent1 2" xfId="270" xr:uid="{00000000-0005-0000-0000-000039030000}"/>
    <cellStyle name="Akzent1 2 2" xfId="6227" xr:uid="{00000000-0005-0000-0000-00003A030000}"/>
    <cellStyle name="Akzent1 3" xfId="6228" xr:uid="{00000000-0005-0000-0000-00003B030000}"/>
    <cellStyle name="Akzent1 4" xfId="6229" xr:uid="{00000000-0005-0000-0000-00003C030000}"/>
    <cellStyle name="Akzent1 5" xfId="6230" xr:uid="{00000000-0005-0000-0000-00003D030000}"/>
    <cellStyle name="Akzent2 2" xfId="271" xr:uid="{00000000-0005-0000-0000-00003E030000}"/>
    <cellStyle name="Akzent2 2 2" xfId="6231" xr:uid="{00000000-0005-0000-0000-00003F030000}"/>
    <cellStyle name="Akzent2 3" xfId="6232" xr:uid="{00000000-0005-0000-0000-000040030000}"/>
    <cellStyle name="Akzent2 4" xfId="6233" xr:uid="{00000000-0005-0000-0000-000041030000}"/>
    <cellStyle name="Akzent2 5" xfId="6234" xr:uid="{00000000-0005-0000-0000-000042030000}"/>
    <cellStyle name="Akzent3 2" xfId="272" xr:uid="{00000000-0005-0000-0000-000043030000}"/>
    <cellStyle name="Akzent3 2 2" xfId="6235" xr:uid="{00000000-0005-0000-0000-000044030000}"/>
    <cellStyle name="Akzent3 3" xfId="6236" xr:uid="{00000000-0005-0000-0000-000045030000}"/>
    <cellStyle name="Akzent3 4" xfId="6237" xr:uid="{00000000-0005-0000-0000-000046030000}"/>
    <cellStyle name="Akzent3 5" xfId="6238" xr:uid="{00000000-0005-0000-0000-000047030000}"/>
    <cellStyle name="Akzent4 2" xfId="273" xr:uid="{00000000-0005-0000-0000-000048030000}"/>
    <cellStyle name="Akzent4 2 2" xfId="6239" xr:uid="{00000000-0005-0000-0000-000049030000}"/>
    <cellStyle name="Akzent4 3" xfId="6240" xr:uid="{00000000-0005-0000-0000-00004A030000}"/>
    <cellStyle name="Akzent4 4" xfId="6241" xr:uid="{00000000-0005-0000-0000-00004B030000}"/>
    <cellStyle name="Akzent4 5" xfId="6242" xr:uid="{00000000-0005-0000-0000-00004C030000}"/>
    <cellStyle name="Akzent5 2" xfId="274" xr:uid="{00000000-0005-0000-0000-00004D030000}"/>
    <cellStyle name="Akzent5 2 2" xfId="6243" xr:uid="{00000000-0005-0000-0000-00004E030000}"/>
    <cellStyle name="Akzent5 3" xfId="6244" xr:uid="{00000000-0005-0000-0000-00004F030000}"/>
    <cellStyle name="Akzent5 4" xfId="6245" xr:uid="{00000000-0005-0000-0000-000050030000}"/>
    <cellStyle name="Akzent5 5" xfId="6246" xr:uid="{00000000-0005-0000-0000-000051030000}"/>
    <cellStyle name="Akzent6 2" xfId="275" xr:uid="{00000000-0005-0000-0000-000052030000}"/>
    <cellStyle name="Akzent6 2 2" xfId="6247" xr:uid="{00000000-0005-0000-0000-000053030000}"/>
    <cellStyle name="Akzent6 3" xfId="6248" xr:uid="{00000000-0005-0000-0000-000054030000}"/>
    <cellStyle name="Akzent6 4" xfId="6249" xr:uid="{00000000-0005-0000-0000-000055030000}"/>
    <cellStyle name="Akzent6 5" xfId="6250" xr:uid="{00000000-0005-0000-0000-000056030000}"/>
    <cellStyle name="annee semestre" xfId="276" xr:uid="{00000000-0005-0000-0000-000057030000}"/>
    <cellStyle name="annee semestre 2" xfId="277" xr:uid="{00000000-0005-0000-0000-000058030000}"/>
    <cellStyle name="annee semestre 2 2" xfId="278" xr:uid="{00000000-0005-0000-0000-000059030000}"/>
    <cellStyle name="annee semestre 2 2 2" xfId="279" xr:uid="{00000000-0005-0000-0000-00005A030000}"/>
    <cellStyle name="annee semestre 2 3" xfId="280" xr:uid="{00000000-0005-0000-0000-00005B030000}"/>
    <cellStyle name="annee semestre 3" xfId="281" xr:uid="{00000000-0005-0000-0000-00005C030000}"/>
    <cellStyle name="Ausgabe 2" xfId="282" xr:uid="{00000000-0005-0000-0000-00005D030000}"/>
    <cellStyle name="Ausgabe 2 2" xfId="6251" xr:uid="{00000000-0005-0000-0000-00005E030000}"/>
    <cellStyle name="Ausgabe 3" xfId="6252" xr:uid="{00000000-0005-0000-0000-00005F030000}"/>
    <cellStyle name="Ausgabe 4" xfId="6253" xr:uid="{00000000-0005-0000-0000-000060030000}"/>
    <cellStyle name="Ausgabe 5" xfId="6254" xr:uid="{00000000-0005-0000-0000-000061030000}"/>
    <cellStyle name="Bad 2" xfId="283" xr:uid="{00000000-0005-0000-0000-000062030000}"/>
    <cellStyle name="Bad 2 2" xfId="284" xr:uid="{00000000-0005-0000-0000-000063030000}"/>
    <cellStyle name="Berechnung 2" xfId="285" xr:uid="{00000000-0005-0000-0000-000064030000}"/>
    <cellStyle name="Berechnung 2 2" xfId="6255" xr:uid="{00000000-0005-0000-0000-000065030000}"/>
    <cellStyle name="Berechnung 3" xfId="6256" xr:uid="{00000000-0005-0000-0000-000066030000}"/>
    <cellStyle name="Berechnung 4" xfId="6257" xr:uid="{00000000-0005-0000-0000-000067030000}"/>
    <cellStyle name="Berechnung 5" xfId="6258" xr:uid="{00000000-0005-0000-0000-000068030000}"/>
    <cellStyle name="bin" xfId="286" xr:uid="{00000000-0005-0000-0000-000069030000}"/>
    <cellStyle name="bin 10" xfId="287" xr:uid="{00000000-0005-0000-0000-00006A030000}"/>
    <cellStyle name="bin 2" xfId="288" xr:uid="{00000000-0005-0000-0000-00006B030000}"/>
    <cellStyle name="bin 3" xfId="289" xr:uid="{00000000-0005-0000-0000-00006C030000}"/>
    <cellStyle name="bin 4" xfId="290" xr:uid="{00000000-0005-0000-0000-00006D030000}"/>
    <cellStyle name="bin 5" xfId="291" xr:uid="{00000000-0005-0000-0000-00006E030000}"/>
    <cellStyle name="bin 6" xfId="292" xr:uid="{00000000-0005-0000-0000-00006F030000}"/>
    <cellStyle name="bin 7" xfId="293" xr:uid="{00000000-0005-0000-0000-000070030000}"/>
    <cellStyle name="bin 8" xfId="294" xr:uid="{00000000-0005-0000-0000-000071030000}"/>
    <cellStyle name="bin 9" xfId="295" xr:uid="{00000000-0005-0000-0000-000072030000}"/>
    <cellStyle name="blue" xfId="296" xr:uid="{00000000-0005-0000-0000-000073030000}"/>
    <cellStyle name="blue 2" xfId="297" xr:uid="{00000000-0005-0000-0000-000074030000}"/>
    <cellStyle name="blue 3" xfId="298" xr:uid="{00000000-0005-0000-0000-000075030000}"/>
    <cellStyle name="Ç¥ÁØ_ENRL2" xfId="299" xr:uid="{00000000-0005-0000-0000-000076030000}"/>
    <cellStyle name="caché" xfId="300" xr:uid="{00000000-0005-0000-0000-000077030000}"/>
    <cellStyle name="Calculation 2" xfId="301" xr:uid="{00000000-0005-0000-0000-000078030000}"/>
    <cellStyle name="Calculation 2 2" xfId="302" xr:uid="{00000000-0005-0000-0000-000079030000}"/>
    <cellStyle name="cell" xfId="303" xr:uid="{00000000-0005-0000-0000-00007A030000}"/>
    <cellStyle name="cell 10" xfId="304" xr:uid="{00000000-0005-0000-0000-00007B030000}"/>
    <cellStyle name="cell 10 2" xfId="305" xr:uid="{00000000-0005-0000-0000-00007C030000}"/>
    <cellStyle name="cell 11" xfId="306" xr:uid="{00000000-0005-0000-0000-00007D030000}"/>
    <cellStyle name="cell 12" xfId="307" xr:uid="{00000000-0005-0000-0000-00007E030000}"/>
    <cellStyle name="cell 2" xfId="308" xr:uid="{00000000-0005-0000-0000-00007F030000}"/>
    <cellStyle name="cell 2 2" xfId="309" xr:uid="{00000000-0005-0000-0000-000080030000}"/>
    <cellStyle name="cell 2 2 2" xfId="310" xr:uid="{00000000-0005-0000-0000-000081030000}"/>
    <cellStyle name="cell 2 3" xfId="311" xr:uid="{00000000-0005-0000-0000-000082030000}"/>
    <cellStyle name="cell 3" xfId="312" xr:uid="{00000000-0005-0000-0000-000083030000}"/>
    <cellStyle name="cell 3 2" xfId="313" xr:uid="{00000000-0005-0000-0000-000084030000}"/>
    <cellStyle name="cell 3 2 2" xfId="314" xr:uid="{00000000-0005-0000-0000-000085030000}"/>
    <cellStyle name="cell 3 2 2 2" xfId="315" xr:uid="{00000000-0005-0000-0000-000086030000}"/>
    <cellStyle name="cell 3 2 3" xfId="316" xr:uid="{00000000-0005-0000-0000-000087030000}"/>
    <cellStyle name="cell 3 3" xfId="317" xr:uid="{00000000-0005-0000-0000-000088030000}"/>
    <cellStyle name="cell 3 3 2" xfId="318" xr:uid="{00000000-0005-0000-0000-000089030000}"/>
    <cellStyle name="cell 3 3 2 2" xfId="319" xr:uid="{00000000-0005-0000-0000-00008A030000}"/>
    <cellStyle name="cell 3 3 3" xfId="320" xr:uid="{00000000-0005-0000-0000-00008B030000}"/>
    <cellStyle name="cell 3 4" xfId="321" xr:uid="{00000000-0005-0000-0000-00008C030000}"/>
    <cellStyle name="cell 3 4 2" xfId="322" xr:uid="{00000000-0005-0000-0000-00008D030000}"/>
    <cellStyle name="cell 3 5" xfId="323" xr:uid="{00000000-0005-0000-0000-00008E030000}"/>
    <cellStyle name="cell 4" xfId="324" xr:uid="{00000000-0005-0000-0000-00008F030000}"/>
    <cellStyle name="cell 4 2" xfId="325" xr:uid="{00000000-0005-0000-0000-000090030000}"/>
    <cellStyle name="cell 4 2 2" xfId="326" xr:uid="{00000000-0005-0000-0000-000091030000}"/>
    <cellStyle name="cell 4 2 2 2" xfId="327" xr:uid="{00000000-0005-0000-0000-000092030000}"/>
    <cellStyle name="cell 4 2 3" xfId="328" xr:uid="{00000000-0005-0000-0000-000093030000}"/>
    <cellStyle name="cell 4 3" xfId="329" xr:uid="{00000000-0005-0000-0000-000094030000}"/>
    <cellStyle name="cell 4 3 2" xfId="330" xr:uid="{00000000-0005-0000-0000-000095030000}"/>
    <cellStyle name="cell 4 3 2 2" xfId="331" xr:uid="{00000000-0005-0000-0000-000096030000}"/>
    <cellStyle name="cell 4 3 3" xfId="332" xr:uid="{00000000-0005-0000-0000-000097030000}"/>
    <cellStyle name="cell 4 4" xfId="333" xr:uid="{00000000-0005-0000-0000-000098030000}"/>
    <cellStyle name="cell 4 4 2" xfId="334" xr:uid="{00000000-0005-0000-0000-000099030000}"/>
    <cellStyle name="cell 4 5" xfId="335" xr:uid="{00000000-0005-0000-0000-00009A030000}"/>
    <cellStyle name="cell 5" xfId="336" xr:uid="{00000000-0005-0000-0000-00009B030000}"/>
    <cellStyle name="cell 5 2" xfId="337" xr:uid="{00000000-0005-0000-0000-00009C030000}"/>
    <cellStyle name="cell 5 2 2" xfId="338" xr:uid="{00000000-0005-0000-0000-00009D030000}"/>
    <cellStyle name="cell 5 3" xfId="339" xr:uid="{00000000-0005-0000-0000-00009E030000}"/>
    <cellStyle name="cell 6" xfId="340" xr:uid="{00000000-0005-0000-0000-00009F030000}"/>
    <cellStyle name="cell 6 2" xfId="341" xr:uid="{00000000-0005-0000-0000-0000A0030000}"/>
    <cellStyle name="cell 6 2 2" xfId="342" xr:uid="{00000000-0005-0000-0000-0000A1030000}"/>
    <cellStyle name="cell 6 3" xfId="343" xr:uid="{00000000-0005-0000-0000-0000A2030000}"/>
    <cellStyle name="cell 7" xfId="344" xr:uid="{00000000-0005-0000-0000-0000A3030000}"/>
    <cellStyle name="cell 7 2" xfId="345" xr:uid="{00000000-0005-0000-0000-0000A4030000}"/>
    <cellStyle name="cell 7 2 2" xfId="346" xr:uid="{00000000-0005-0000-0000-0000A5030000}"/>
    <cellStyle name="cell 7 3" xfId="347" xr:uid="{00000000-0005-0000-0000-0000A6030000}"/>
    <cellStyle name="cell 8" xfId="348" xr:uid="{00000000-0005-0000-0000-0000A7030000}"/>
    <cellStyle name="cell 8 2" xfId="349" xr:uid="{00000000-0005-0000-0000-0000A8030000}"/>
    <cellStyle name="cell 8 2 2" xfId="350" xr:uid="{00000000-0005-0000-0000-0000A9030000}"/>
    <cellStyle name="cell 8 3" xfId="351" xr:uid="{00000000-0005-0000-0000-0000AA030000}"/>
    <cellStyle name="cell 9" xfId="352" xr:uid="{00000000-0005-0000-0000-0000AB030000}"/>
    <cellStyle name="cell 9 2" xfId="353" xr:uid="{00000000-0005-0000-0000-0000AC030000}"/>
    <cellStyle name="cell 9 2 2" xfId="354" xr:uid="{00000000-0005-0000-0000-0000AD030000}"/>
    <cellStyle name="cell 9 3" xfId="355" xr:uid="{00000000-0005-0000-0000-0000AE030000}"/>
    <cellStyle name="Check Cell 2" xfId="356" xr:uid="{00000000-0005-0000-0000-0000AF030000}"/>
    <cellStyle name="Check Cell 2 2" xfId="357" xr:uid="{00000000-0005-0000-0000-0000B0030000}"/>
    <cellStyle name="Code additions" xfId="358" xr:uid="{00000000-0005-0000-0000-0000B1030000}"/>
    <cellStyle name="Code additions 2" xfId="359" xr:uid="{00000000-0005-0000-0000-0000B2030000}"/>
    <cellStyle name="Code additions 2 2" xfId="360" xr:uid="{00000000-0005-0000-0000-0000B3030000}"/>
    <cellStyle name="Code additions 2 2 2" xfId="361" xr:uid="{00000000-0005-0000-0000-0000B4030000}"/>
    <cellStyle name="Code additions 2 3" xfId="362" xr:uid="{00000000-0005-0000-0000-0000B5030000}"/>
    <cellStyle name="Code additions 2 3 2" xfId="363" xr:uid="{00000000-0005-0000-0000-0000B6030000}"/>
    <cellStyle name="Code additions 2 4" xfId="364" xr:uid="{00000000-0005-0000-0000-0000B7030000}"/>
    <cellStyle name="Code additions 3" xfId="365" xr:uid="{00000000-0005-0000-0000-0000B8030000}"/>
    <cellStyle name="Code additions 3 2" xfId="366" xr:uid="{00000000-0005-0000-0000-0000B9030000}"/>
    <cellStyle name="Code additions 3 2 2" xfId="367" xr:uid="{00000000-0005-0000-0000-0000BA030000}"/>
    <cellStyle name="Code additions 3 3" xfId="368" xr:uid="{00000000-0005-0000-0000-0000BB030000}"/>
    <cellStyle name="Code additions 3 3 2" xfId="369" xr:uid="{00000000-0005-0000-0000-0000BC030000}"/>
    <cellStyle name="Code additions 3 4" xfId="370" xr:uid="{00000000-0005-0000-0000-0000BD030000}"/>
    <cellStyle name="Code additions 4" xfId="371" xr:uid="{00000000-0005-0000-0000-0000BE030000}"/>
    <cellStyle name="Code additions 4 2" xfId="372" xr:uid="{00000000-0005-0000-0000-0000BF030000}"/>
    <cellStyle name="Code additions 4 2 2" xfId="373" xr:uid="{00000000-0005-0000-0000-0000C0030000}"/>
    <cellStyle name="Code additions 4 3" xfId="374" xr:uid="{00000000-0005-0000-0000-0000C1030000}"/>
    <cellStyle name="Code additions 4 3 2" xfId="375" xr:uid="{00000000-0005-0000-0000-0000C2030000}"/>
    <cellStyle name="Code additions 4 4" xfId="376" xr:uid="{00000000-0005-0000-0000-0000C3030000}"/>
    <cellStyle name="Code additions 5" xfId="377" xr:uid="{00000000-0005-0000-0000-0000C4030000}"/>
    <cellStyle name="Code additions 5 2" xfId="378" xr:uid="{00000000-0005-0000-0000-0000C5030000}"/>
    <cellStyle name="Code additions 6" xfId="379" xr:uid="{00000000-0005-0000-0000-0000C6030000}"/>
    <cellStyle name="Code additions 6 2" xfId="380" xr:uid="{00000000-0005-0000-0000-0000C7030000}"/>
    <cellStyle name="Code additions 7" xfId="381" xr:uid="{00000000-0005-0000-0000-0000C8030000}"/>
    <cellStyle name="Code additions 8" xfId="382" xr:uid="{00000000-0005-0000-0000-0000C9030000}"/>
    <cellStyle name="Col&amp;RowHeadings" xfId="383" xr:uid="{00000000-0005-0000-0000-0000CA030000}"/>
    <cellStyle name="ColCodes" xfId="384" xr:uid="{00000000-0005-0000-0000-0000CB030000}"/>
    <cellStyle name="ColTitles" xfId="385" xr:uid="{00000000-0005-0000-0000-0000CC030000}"/>
    <cellStyle name="ColTitles 10" xfId="386" xr:uid="{00000000-0005-0000-0000-0000CD030000}"/>
    <cellStyle name="ColTitles 10 2" xfId="387" xr:uid="{00000000-0005-0000-0000-0000CE030000}"/>
    <cellStyle name="ColTitles 10 2 2" xfId="388" xr:uid="{00000000-0005-0000-0000-0000CF030000}"/>
    <cellStyle name="ColTitles 10 3" xfId="389" xr:uid="{00000000-0005-0000-0000-0000D0030000}"/>
    <cellStyle name="ColTitles 11" xfId="390" xr:uid="{00000000-0005-0000-0000-0000D1030000}"/>
    <cellStyle name="ColTitles 11 2" xfId="391" xr:uid="{00000000-0005-0000-0000-0000D2030000}"/>
    <cellStyle name="ColTitles 11 2 2" xfId="392" xr:uid="{00000000-0005-0000-0000-0000D3030000}"/>
    <cellStyle name="ColTitles 11 3" xfId="393" xr:uid="{00000000-0005-0000-0000-0000D4030000}"/>
    <cellStyle name="ColTitles 12" xfId="394" xr:uid="{00000000-0005-0000-0000-0000D5030000}"/>
    <cellStyle name="ColTitles 12 2" xfId="395" xr:uid="{00000000-0005-0000-0000-0000D6030000}"/>
    <cellStyle name="ColTitles 13" xfId="396" xr:uid="{00000000-0005-0000-0000-0000D7030000}"/>
    <cellStyle name="ColTitles 13 2" xfId="397" xr:uid="{00000000-0005-0000-0000-0000D8030000}"/>
    <cellStyle name="ColTitles 14" xfId="398" xr:uid="{00000000-0005-0000-0000-0000D9030000}"/>
    <cellStyle name="ColTitles 14 2" xfId="399" xr:uid="{00000000-0005-0000-0000-0000DA030000}"/>
    <cellStyle name="ColTitles 15" xfId="400" xr:uid="{00000000-0005-0000-0000-0000DB030000}"/>
    <cellStyle name="ColTitles 15 2" xfId="401" xr:uid="{00000000-0005-0000-0000-0000DC030000}"/>
    <cellStyle name="ColTitles 16" xfId="402" xr:uid="{00000000-0005-0000-0000-0000DD030000}"/>
    <cellStyle name="ColTitles 16 2" xfId="403" xr:uid="{00000000-0005-0000-0000-0000DE030000}"/>
    <cellStyle name="ColTitles 17" xfId="404" xr:uid="{00000000-0005-0000-0000-0000DF030000}"/>
    <cellStyle name="ColTitles 18" xfId="405" xr:uid="{00000000-0005-0000-0000-0000E0030000}"/>
    <cellStyle name="ColTitles 2" xfId="406" xr:uid="{00000000-0005-0000-0000-0000E1030000}"/>
    <cellStyle name="ColTitles 2 2" xfId="407" xr:uid="{00000000-0005-0000-0000-0000E2030000}"/>
    <cellStyle name="ColTitles 2 2 2" xfId="408" xr:uid="{00000000-0005-0000-0000-0000E3030000}"/>
    <cellStyle name="ColTitles 2 2 2 2" xfId="409" xr:uid="{00000000-0005-0000-0000-0000E4030000}"/>
    <cellStyle name="ColTitles 2 2 3" xfId="410" xr:uid="{00000000-0005-0000-0000-0000E5030000}"/>
    <cellStyle name="ColTitles 2 2 4" xfId="411" xr:uid="{00000000-0005-0000-0000-0000E6030000}"/>
    <cellStyle name="ColTitles 2 3" xfId="412" xr:uid="{00000000-0005-0000-0000-0000E7030000}"/>
    <cellStyle name="ColTitles 2 3 2" xfId="413" xr:uid="{00000000-0005-0000-0000-0000E8030000}"/>
    <cellStyle name="ColTitles 2 3 3" xfId="414" xr:uid="{00000000-0005-0000-0000-0000E9030000}"/>
    <cellStyle name="ColTitles 2 4" xfId="415" xr:uid="{00000000-0005-0000-0000-0000EA030000}"/>
    <cellStyle name="ColTitles 2 4 2" xfId="416" xr:uid="{00000000-0005-0000-0000-0000EB030000}"/>
    <cellStyle name="ColTitles 2 5" xfId="417" xr:uid="{00000000-0005-0000-0000-0000EC030000}"/>
    <cellStyle name="ColTitles 2 6" xfId="418" xr:uid="{00000000-0005-0000-0000-0000ED030000}"/>
    <cellStyle name="ColTitles 3" xfId="419" xr:uid="{00000000-0005-0000-0000-0000EE030000}"/>
    <cellStyle name="ColTitles 3 2" xfId="420" xr:uid="{00000000-0005-0000-0000-0000EF030000}"/>
    <cellStyle name="ColTitles 3 2 2" xfId="421" xr:uid="{00000000-0005-0000-0000-0000F0030000}"/>
    <cellStyle name="ColTitles 3 2 3" xfId="422" xr:uid="{00000000-0005-0000-0000-0000F1030000}"/>
    <cellStyle name="ColTitles 3 3" xfId="423" xr:uid="{00000000-0005-0000-0000-0000F2030000}"/>
    <cellStyle name="ColTitles 3 3 2" xfId="424" xr:uid="{00000000-0005-0000-0000-0000F3030000}"/>
    <cellStyle name="ColTitles 3 4" xfId="425" xr:uid="{00000000-0005-0000-0000-0000F4030000}"/>
    <cellStyle name="ColTitles 4" xfId="426" xr:uid="{00000000-0005-0000-0000-0000F5030000}"/>
    <cellStyle name="ColTitles 4 2" xfId="427" xr:uid="{00000000-0005-0000-0000-0000F6030000}"/>
    <cellStyle name="ColTitles 4 2 2" xfId="428" xr:uid="{00000000-0005-0000-0000-0000F7030000}"/>
    <cellStyle name="ColTitles 4 2 3" xfId="429" xr:uid="{00000000-0005-0000-0000-0000F8030000}"/>
    <cellStyle name="ColTitles 4 3" xfId="430" xr:uid="{00000000-0005-0000-0000-0000F9030000}"/>
    <cellStyle name="ColTitles 4 4" xfId="431" xr:uid="{00000000-0005-0000-0000-0000FA030000}"/>
    <cellStyle name="ColTitles 5" xfId="432" xr:uid="{00000000-0005-0000-0000-0000FB030000}"/>
    <cellStyle name="ColTitles 5 2" xfId="433" xr:uid="{00000000-0005-0000-0000-0000FC030000}"/>
    <cellStyle name="ColTitles 5 2 2" xfId="434" xr:uid="{00000000-0005-0000-0000-0000FD030000}"/>
    <cellStyle name="ColTitles 5 3" xfId="435" xr:uid="{00000000-0005-0000-0000-0000FE030000}"/>
    <cellStyle name="ColTitles 5 4" xfId="436" xr:uid="{00000000-0005-0000-0000-0000FF030000}"/>
    <cellStyle name="ColTitles 6" xfId="437" xr:uid="{00000000-0005-0000-0000-000000040000}"/>
    <cellStyle name="ColTitles 6 2" xfId="438" xr:uid="{00000000-0005-0000-0000-000001040000}"/>
    <cellStyle name="ColTitles 6 2 2" xfId="439" xr:uid="{00000000-0005-0000-0000-000002040000}"/>
    <cellStyle name="ColTitles 6 3" xfId="440" xr:uid="{00000000-0005-0000-0000-000003040000}"/>
    <cellStyle name="ColTitles 7" xfId="441" xr:uid="{00000000-0005-0000-0000-000004040000}"/>
    <cellStyle name="ColTitles 7 2" xfId="442" xr:uid="{00000000-0005-0000-0000-000005040000}"/>
    <cellStyle name="ColTitles 7 2 2" xfId="443" xr:uid="{00000000-0005-0000-0000-000006040000}"/>
    <cellStyle name="ColTitles 7 3" xfId="444" xr:uid="{00000000-0005-0000-0000-000007040000}"/>
    <cellStyle name="ColTitles 8" xfId="445" xr:uid="{00000000-0005-0000-0000-000008040000}"/>
    <cellStyle name="ColTitles 8 2" xfId="446" xr:uid="{00000000-0005-0000-0000-000009040000}"/>
    <cellStyle name="ColTitles 8 2 2" xfId="447" xr:uid="{00000000-0005-0000-0000-00000A040000}"/>
    <cellStyle name="ColTitles 8 3" xfId="448" xr:uid="{00000000-0005-0000-0000-00000B040000}"/>
    <cellStyle name="ColTitles 9" xfId="449" xr:uid="{00000000-0005-0000-0000-00000C040000}"/>
    <cellStyle name="ColTitles 9 2" xfId="450" xr:uid="{00000000-0005-0000-0000-00000D040000}"/>
    <cellStyle name="ColTitles 9 2 2" xfId="451" xr:uid="{00000000-0005-0000-0000-00000E040000}"/>
    <cellStyle name="ColTitles 9 3" xfId="452" xr:uid="{00000000-0005-0000-0000-00000F040000}"/>
    <cellStyle name="column" xfId="453" xr:uid="{00000000-0005-0000-0000-000010040000}"/>
    <cellStyle name="Comma" xfId="454" xr:uid="{00000000-0005-0000-0000-000011040000}"/>
    <cellStyle name="Comma  [1]" xfId="455" xr:uid="{00000000-0005-0000-0000-000012040000}"/>
    <cellStyle name="Comma [0]" xfId="456" xr:uid="{00000000-0005-0000-0000-000013040000}"/>
    <cellStyle name="Comma [0] 2" xfId="457" xr:uid="{00000000-0005-0000-0000-000014040000}"/>
    <cellStyle name="Comma [0]_B3.1a" xfId="458" xr:uid="{00000000-0005-0000-0000-000015040000}"/>
    <cellStyle name="Comma [1]" xfId="459" xr:uid="{00000000-0005-0000-0000-000016040000}"/>
    <cellStyle name="Comma 10" xfId="460" xr:uid="{00000000-0005-0000-0000-000017040000}"/>
    <cellStyle name="Comma 11" xfId="461" xr:uid="{00000000-0005-0000-0000-000018040000}"/>
    <cellStyle name="Comma 12" xfId="462" xr:uid="{00000000-0005-0000-0000-000019040000}"/>
    <cellStyle name="Comma 13" xfId="463" xr:uid="{00000000-0005-0000-0000-00001A040000}"/>
    <cellStyle name="Comma 2" xfId="464" xr:uid="{00000000-0005-0000-0000-00001B040000}"/>
    <cellStyle name="Comma 2 2" xfId="465" xr:uid="{00000000-0005-0000-0000-00001C040000}"/>
    <cellStyle name="Comma 2 2 2" xfId="466" xr:uid="{00000000-0005-0000-0000-00001D040000}"/>
    <cellStyle name="Comma 2 3" xfId="467" xr:uid="{00000000-0005-0000-0000-00001E040000}"/>
    <cellStyle name="Comma 2 3 2" xfId="468" xr:uid="{00000000-0005-0000-0000-00001F040000}"/>
    <cellStyle name="Comma 2 3 2 2" xfId="469" xr:uid="{00000000-0005-0000-0000-000020040000}"/>
    <cellStyle name="Comma 2 3 2 3" xfId="470" xr:uid="{00000000-0005-0000-0000-000021040000}"/>
    <cellStyle name="Comma 2 3 3" xfId="471" xr:uid="{00000000-0005-0000-0000-000022040000}"/>
    <cellStyle name="Comma 2 3 3 2" xfId="472" xr:uid="{00000000-0005-0000-0000-000023040000}"/>
    <cellStyle name="Comma 2 3 4" xfId="473" xr:uid="{00000000-0005-0000-0000-000024040000}"/>
    <cellStyle name="Comma 2 3 4 2" xfId="474" xr:uid="{00000000-0005-0000-0000-000025040000}"/>
    <cellStyle name="Comma 2 3 5" xfId="475" xr:uid="{00000000-0005-0000-0000-000026040000}"/>
    <cellStyle name="Comma 2 3 6" xfId="476" xr:uid="{00000000-0005-0000-0000-000027040000}"/>
    <cellStyle name="Comma 2 3 7" xfId="477" xr:uid="{00000000-0005-0000-0000-000028040000}"/>
    <cellStyle name="Comma 2 4" xfId="478" xr:uid="{00000000-0005-0000-0000-000029040000}"/>
    <cellStyle name="Comma 2 4 2" xfId="479" xr:uid="{00000000-0005-0000-0000-00002A040000}"/>
    <cellStyle name="Comma 2 4 3" xfId="480" xr:uid="{00000000-0005-0000-0000-00002B040000}"/>
    <cellStyle name="Comma 2 4 4" xfId="481" xr:uid="{00000000-0005-0000-0000-00002C040000}"/>
    <cellStyle name="Comma 2 5" xfId="482" xr:uid="{00000000-0005-0000-0000-00002D040000}"/>
    <cellStyle name="Comma 2 5 2" xfId="483" xr:uid="{00000000-0005-0000-0000-00002E040000}"/>
    <cellStyle name="Comma 2 5 3" xfId="484" xr:uid="{00000000-0005-0000-0000-00002F040000}"/>
    <cellStyle name="Comma 2 5 4" xfId="485" xr:uid="{00000000-0005-0000-0000-000030040000}"/>
    <cellStyle name="Comma 2 6" xfId="486" xr:uid="{00000000-0005-0000-0000-000031040000}"/>
    <cellStyle name="Comma 2 7" xfId="487" xr:uid="{00000000-0005-0000-0000-000032040000}"/>
    <cellStyle name="Comma 2 8" xfId="488" xr:uid="{00000000-0005-0000-0000-000033040000}"/>
    <cellStyle name="Comma 2 9" xfId="489" xr:uid="{00000000-0005-0000-0000-000034040000}"/>
    <cellStyle name="Comma 3" xfId="490" xr:uid="{00000000-0005-0000-0000-000035040000}"/>
    <cellStyle name="Comma 3 2" xfId="491" xr:uid="{00000000-0005-0000-0000-000036040000}"/>
    <cellStyle name="Comma 3 2 2" xfId="492" xr:uid="{00000000-0005-0000-0000-000037040000}"/>
    <cellStyle name="Comma 3 3" xfId="493" xr:uid="{00000000-0005-0000-0000-000038040000}"/>
    <cellStyle name="Comma 3 4" xfId="494" xr:uid="{00000000-0005-0000-0000-000039040000}"/>
    <cellStyle name="Comma 3 5" xfId="495" xr:uid="{00000000-0005-0000-0000-00003A040000}"/>
    <cellStyle name="Comma 3 6" xfId="496" xr:uid="{00000000-0005-0000-0000-00003B040000}"/>
    <cellStyle name="Comma 3 7" xfId="497" xr:uid="{00000000-0005-0000-0000-00003C040000}"/>
    <cellStyle name="Comma 4" xfId="498" xr:uid="{00000000-0005-0000-0000-00003D040000}"/>
    <cellStyle name="Comma 4 2" xfId="499" xr:uid="{00000000-0005-0000-0000-00003E040000}"/>
    <cellStyle name="Comma 4 3" xfId="500" xr:uid="{00000000-0005-0000-0000-00003F040000}"/>
    <cellStyle name="Comma 4 4" xfId="501" xr:uid="{00000000-0005-0000-0000-000040040000}"/>
    <cellStyle name="Comma 4 5" xfId="502" xr:uid="{00000000-0005-0000-0000-000041040000}"/>
    <cellStyle name="Comma 4 6" xfId="503" xr:uid="{00000000-0005-0000-0000-000042040000}"/>
    <cellStyle name="Comma 4 7" xfId="504" xr:uid="{00000000-0005-0000-0000-000043040000}"/>
    <cellStyle name="Comma 5" xfId="505" xr:uid="{00000000-0005-0000-0000-000044040000}"/>
    <cellStyle name="Comma 5 2" xfId="506" xr:uid="{00000000-0005-0000-0000-000045040000}"/>
    <cellStyle name="Comma 5 3" xfId="507" xr:uid="{00000000-0005-0000-0000-000046040000}"/>
    <cellStyle name="Comma 5 4" xfId="508" xr:uid="{00000000-0005-0000-0000-000047040000}"/>
    <cellStyle name="Comma 5 5" xfId="509" xr:uid="{00000000-0005-0000-0000-000048040000}"/>
    <cellStyle name="Comma 5 6" xfId="510" xr:uid="{00000000-0005-0000-0000-000049040000}"/>
    <cellStyle name="Comma 5 7" xfId="511" xr:uid="{00000000-0005-0000-0000-00004A040000}"/>
    <cellStyle name="Comma 6" xfId="512" xr:uid="{00000000-0005-0000-0000-00004B040000}"/>
    <cellStyle name="Comma 6 2" xfId="513" xr:uid="{00000000-0005-0000-0000-00004C040000}"/>
    <cellStyle name="Comma 6 2 2" xfId="514" xr:uid="{00000000-0005-0000-0000-00004D040000}"/>
    <cellStyle name="Comma 6 2 3" xfId="515" xr:uid="{00000000-0005-0000-0000-00004E040000}"/>
    <cellStyle name="Comma 6 2 4" xfId="516" xr:uid="{00000000-0005-0000-0000-00004F040000}"/>
    <cellStyle name="Comma 6 2 5" xfId="517" xr:uid="{00000000-0005-0000-0000-000050040000}"/>
    <cellStyle name="Comma 6 2 6" xfId="518" xr:uid="{00000000-0005-0000-0000-000051040000}"/>
    <cellStyle name="Comma 6 2 7" xfId="519" xr:uid="{00000000-0005-0000-0000-000052040000}"/>
    <cellStyle name="Comma 6 3" xfId="520" xr:uid="{00000000-0005-0000-0000-000053040000}"/>
    <cellStyle name="Comma 6 4" xfId="521" xr:uid="{00000000-0005-0000-0000-000054040000}"/>
    <cellStyle name="Comma 6 5" xfId="522" xr:uid="{00000000-0005-0000-0000-000055040000}"/>
    <cellStyle name="Comma 6 6" xfId="523" xr:uid="{00000000-0005-0000-0000-000056040000}"/>
    <cellStyle name="Comma 6 7" xfId="524" xr:uid="{00000000-0005-0000-0000-000057040000}"/>
    <cellStyle name="Comma 6 8" xfId="525" xr:uid="{00000000-0005-0000-0000-000058040000}"/>
    <cellStyle name="Comma 7" xfId="526" xr:uid="{00000000-0005-0000-0000-000059040000}"/>
    <cellStyle name="Comma 7 2" xfId="527" xr:uid="{00000000-0005-0000-0000-00005A040000}"/>
    <cellStyle name="Comma 7 2 2" xfId="528" xr:uid="{00000000-0005-0000-0000-00005B040000}"/>
    <cellStyle name="Comma 7 2 3" xfId="529" xr:uid="{00000000-0005-0000-0000-00005C040000}"/>
    <cellStyle name="Comma 7 2 4" xfId="530" xr:uid="{00000000-0005-0000-0000-00005D040000}"/>
    <cellStyle name="Comma 7 2 5" xfId="531" xr:uid="{00000000-0005-0000-0000-00005E040000}"/>
    <cellStyle name="Comma 7 2 6" xfId="532" xr:uid="{00000000-0005-0000-0000-00005F040000}"/>
    <cellStyle name="Comma 7 2 7" xfId="533" xr:uid="{00000000-0005-0000-0000-000060040000}"/>
    <cellStyle name="Comma 7 3" xfId="534" xr:uid="{00000000-0005-0000-0000-000061040000}"/>
    <cellStyle name="Comma 7 4" xfId="535" xr:uid="{00000000-0005-0000-0000-000062040000}"/>
    <cellStyle name="Comma 7 5" xfId="536" xr:uid="{00000000-0005-0000-0000-000063040000}"/>
    <cellStyle name="Comma 7 6" xfId="537" xr:uid="{00000000-0005-0000-0000-000064040000}"/>
    <cellStyle name="Comma 7 7" xfId="538" xr:uid="{00000000-0005-0000-0000-000065040000}"/>
    <cellStyle name="Comma 7 8" xfId="539" xr:uid="{00000000-0005-0000-0000-000066040000}"/>
    <cellStyle name="Comma 8" xfId="540" xr:uid="{00000000-0005-0000-0000-000067040000}"/>
    <cellStyle name="Comma 8 2" xfId="541" xr:uid="{00000000-0005-0000-0000-000068040000}"/>
    <cellStyle name="Comma 8 3" xfId="542" xr:uid="{00000000-0005-0000-0000-000069040000}"/>
    <cellStyle name="Comma 9" xfId="543" xr:uid="{00000000-0005-0000-0000-00006A040000}"/>
    <cellStyle name="Comma(0)" xfId="544" xr:uid="{00000000-0005-0000-0000-00006B040000}"/>
    <cellStyle name="comma(1)" xfId="545" xr:uid="{00000000-0005-0000-0000-00006C040000}"/>
    <cellStyle name="Comma(3)" xfId="546" xr:uid="{00000000-0005-0000-0000-00006D040000}"/>
    <cellStyle name="Comma[0]" xfId="547" xr:uid="{00000000-0005-0000-0000-00006E040000}"/>
    <cellStyle name="Comma[1]" xfId="548" xr:uid="{00000000-0005-0000-0000-00006F040000}"/>
    <cellStyle name="Comma[2]__" xfId="549" xr:uid="{00000000-0005-0000-0000-000070040000}"/>
    <cellStyle name="Comma[3]" xfId="550" xr:uid="{00000000-0005-0000-0000-000071040000}"/>
    <cellStyle name="Comma_B3.1a" xfId="551" xr:uid="{00000000-0005-0000-0000-000072040000}"/>
    <cellStyle name="Comma0" xfId="552" xr:uid="{00000000-0005-0000-0000-000073040000}"/>
    <cellStyle name="Currency" xfId="553" xr:uid="{00000000-0005-0000-0000-000074040000}"/>
    <cellStyle name="Currency [0]" xfId="554" xr:uid="{00000000-0005-0000-0000-000075040000}"/>
    <cellStyle name="Currency [0] 2" xfId="555" xr:uid="{00000000-0005-0000-0000-000076040000}"/>
    <cellStyle name="Currency [0]_B3.1a" xfId="556" xr:uid="{00000000-0005-0000-0000-000077040000}"/>
    <cellStyle name="Currency 2" xfId="557" xr:uid="{00000000-0005-0000-0000-000078040000}"/>
    <cellStyle name="Currency 3" xfId="558" xr:uid="{00000000-0005-0000-0000-000079040000}"/>
    <cellStyle name="Currency 4" xfId="559" xr:uid="{00000000-0005-0000-0000-00007A040000}"/>
    <cellStyle name="Currency 5" xfId="560" xr:uid="{00000000-0005-0000-0000-00007B040000}"/>
    <cellStyle name="Currency_B3.1a" xfId="561" xr:uid="{00000000-0005-0000-0000-00007C040000}"/>
    <cellStyle name="Currency0" xfId="562" xr:uid="{00000000-0005-0000-0000-00007D040000}"/>
    <cellStyle name="DataEntryCells" xfId="563" xr:uid="{00000000-0005-0000-0000-00007E040000}"/>
    <cellStyle name="DataEntryCells 2" xfId="564" xr:uid="{00000000-0005-0000-0000-00007F040000}"/>
    <cellStyle name="DataEntryCells 2 2" xfId="565" xr:uid="{00000000-0005-0000-0000-000080040000}"/>
    <cellStyle name="DataEntryCells 3" xfId="566" xr:uid="{00000000-0005-0000-0000-000081040000}"/>
    <cellStyle name="Date" xfId="567" xr:uid="{00000000-0005-0000-0000-000082040000}"/>
    <cellStyle name="Didier" xfId="568" xr:uid="{00000000-0005-0000-0000-000083040000}"/>
    <cellStyle name="Didier - Title" xfId="569" xr:uid="{00000000-0005-0000-0000-000084040000}"/>
    <cellStyle name="Didier - Title 2" xfId="570" xr:uid="{00000000-0005-0000-0000-000085040000}"/>
    <cellStyle name="Didier - Title 3" xfId="571" xr:uid="{00000000-0005-0000-0000-000086040000}"/>
    <cellStyle name="Didier subtitles" xfId="572" xr:uid="{00000000-0005-0000-0000-000087040000}"/>
    <cellStyle name="Didier subtitles 2" xfId="573" xr:uid="{00000000-0005-0000-0000-000088040000}"/>
    <cellStyle name="Didier subtitles 3" xfId="574" xr:uid="{00000000-0005-0000-0000-000089040000}"/>
    <cellStyle name="données" xfId="575" xr:uid="{00000000-0005-0000-0000-00008A040000}"/>
    <cellStyle name="donnéesbord" xfId="576" xr:uid="{00000000-0005-0000-0000-00008B040000}"/>
    <cellStyle name="donnéesbord 2" xfId="577" xr:uid="{00000000-0005-0000-0000-00008C040000}"/>
    <cellStyle name="Eingabe 2" xfId="578" xr:uid="{00000000-0005-0000-0000-00008D040000}"/>
    <cellStyle name="Eingabe 2 2" xfId="6259" xr:uid="{00000000-0005-0000-0000-00008E040000}"/>
    <cellStyle name="Eingabe 3" xfId="6260" xr:uid="{00000000-0005-0000-0000-00008F040000}"/>
    <cellStyle name="Eingabe 4" xfId="6261" xr:uid="{00000000-0005-0000-0000-000090040000}"/>
    <cellStyle name="Eingabe 5" xfId="6262" xr:uid="{00000000-0005-0000-0000-000091040000}"/>
    <cellStyle name="Ergebnis 2" xfId="579" xr:uid="{00000000-0005-0000-0000-000092040000}"/>
    <cellStyle name="Ergebnis 2 2" xfId="6263" xr:uid="{00000000-0005-0000-0000-000093040000}"/>
    <cellStyle name="Ergebnis 3" xfId="6264" xr:uid="{00000000-0005-0000-0000-000094040000}"/>
    <cellStyle name="Ergebnis 4" xfId="6265" xr:uid="{00000000-0005-0000-0000-000095040000}"/>
    <cellStyle name="Ergebnis 5" xfId="6266" xr:uid="{00000000-0005-0000-0000-000096040000}"/>
    <cellStyle name="Erklärender Text 2" xfId="580" xr:uid="{00000000-0005-0000-0000-000097040000}"/>
    <cellStyle name="Erklärender Text 2 2" xfId="6267" xr:uid="{00000000-0005-0000-0000-000098040000}"/>
    <cellStyle name="Erklärender Text 3" xfId="6268" xr:uid="{00000000-0005-0000-0000-000099040000}"/>
    <cellStyle name="Erklärender Text 4" xfId="6269" xr:uid="{00000000-0005-0000-0000-00009A040000}"/>
    <cellStyle name="Erklärender Text 5" xfId="6270" xr:uid="{00000000-0005-0000-0000-00009B040000}"/>
    <cellStyle name="ErrRpt_DataEntryCells" xfId="581" xr:uid="{00000000-0005-0000-0000-00009C040000}"/>
    <cellStyle name="ErrRpt-DataEntryCells" xfId="582" xr:uid="{00000000-0005-0000-0000-00009D040000}"/>
    <cellStyle name="ErrRpt-DataEntryCells 2" xfId="583" xr:uid="{00000000-0005-0000-0000-00009E040000}"/>
    <cellStyle name="ErrRpt-DataEntryCells 2 2" xfId="584" xr:uid="{00000000-0005-0000-0000-00009F040000}"/>
    <cellStyle name="ErrRpt-DataEntryCells 2 2 2" xfId="585" xr:uid="{00000000-0005-0000-0000-0000A0040000}"/>
    <cellStyle name="ErrRpt-DataEntryCells 2 3" xfId="586" xr:uid="{00000000-0005-0000-0000-0000A1040000}"/>
    <cellStyle name="ErrRpt-DataEntryCells 2 4" xfId="587" xr:uid="{00000000-0005-0000-0000-0000A2040000}"/>
    <cellStyle name="ErrRpt-DataEntryCells 3" xfId="588" xr:uid="{00000000-0005-0000-0000-0000A3040000}"/>
    <cellStyle name="ErrRpt-DataEntryCells 3 2" xfId="589" xr:uid="{00000000-0005-0000-0000-0000A4040000}"/>
    <cellStyle name="ErrRpt-DataEntryCells 3 2 2" xfId="590" xr:uid="{00000000-0005-0000-0000-0000A5040000}"/>
    <cellStyle name="ErrRpt-DataEntryCells 3 2 2 2" xfId="591" xr:uid="{00000000-0005-0000-0000-0000A6040000}"/>
    <cellStyle name="ErrRpt-DataEntryCells 3 2 3" xfId="592" xr:uid="{00000000-0005-0000-0000-0000A7040000}"/>
    <cellStyle name="ErrRpt-DataEntryCells 3 3" xfId="593" xr:uid="{00000000-0005-0000-0000-0000A8040000}"/>
    <cellStyle name="ErrRpt-DataEntryCells 3 3 2" xfId="594" xr:uid="{00000000-0005-0000-0000-0000A9040000}"/>
    <cellStyle name="ErrRpt-DataEntryCells 3 3 2 2" xfId="595" xr:uid="{00000000-0005-0000-0000-0000AA040000}"/>
    <cellStyle name="ErrRpt-DataEntryCells 3 3 3" xfId="596" xr:uid="{00000000-0005-0000-0000-0000AB040000}"/>
    <cellStyle name="ErrRpt-DataEntryCells 3 4" xfId="597" xr:uid="{00000000-0005-0000-0000-0000AC040000}"/>
    <cellStyle name="ErrRpt-DataEntryCells 3 4 2" xfId="598" xr:uid="{00000000-0005-0000-0000-0000AD040000}"/>
    <cellStyle name="ErrRpt-DataEntryCells 3 5" xfId="599" xr:uid="{00000000-0005-0000-0000-0000AE040000}"/>
    <cellStyle name="ErrRpt-DataEntryCells 4" xfId="600" xr:uid="{00000000-0005-0000-0000-0000AF040000}"/>
    <cellStyle name="ErrRpt-DataEntryCells 4 2" xfId="601" xr:uid="{00000000-0005-0000-0000-0000B0040000}"/>
    <cellStyle name="ErrRpt-DataEntryCells 4 2 2" xfId="602" xr:uid="{00000000-0005-0000-0000-0000B1040000}"/>
    <cellStyle name="ErrRpt-DataEntryCells 4 2 2 2" xfId="603" xr:uid="{00000000-0005-0000-0000-0000B2040000}"/>
    <cellStyle name="ErrRpt-DataEntryCells 4 2 3" xfId="604" xr:uid="{00000000-0005-0000-0000-0000B3040000}"/>
    <cellStyle name="ErrRpt-DataEntryCells 4 3" xfId="605" xr:uid="{00000000-0005-0000-0000-0000B4040000}"/>
    <cellStyle name="ErrRpt-DataEntryCells 4 3 2" xfId="606" xr:uid="{00000000-0005-0000-0000-0000B5040000}"/>
    <cellStyle name="ErrRpt-DataEntryCells 4 3 2 2" xfId="607" xr:uid="{00000000-0005-0000-0000-0000B6040000}"/>
    <cellStyle name="ErrRpt-DataEntryCells 4 3 3" xfId="608" xr:uid="{00000000-0005-0000-0000-0000B7040000}"/>
    <cellStyle name="ErrRpt-DataEntryCells 4 4" xfId="609" xr:uid="{00000000-0005-0000-0000-0000B8040000}"/>
    <cellStyle name="ErrRpt-DataEntryCells 4 4 2" xfId="610" xr:uid="{00000000-0005-0000-0000-0000B9040000}"/>
    <cellStyle name="ErrRpt-DataEntryCells 4 5" xfId="611" xr:uid="{00000000-0005-0000-0000-0000BA040000}"/>
    <cellStyle name="ErrRpt-DataEntryCells 5" xfId="612" xr:uid="{00000000-0005-0000-0000-0000BB040000}"/>
    <cellStyle name="ErrRpt-DataEntryCells 5 2" xfId="613" xr:uid="{00000000-0005-0000-0000-0000BC040000}"/>
    <cellStyle name="ErrRpt-DataEntryCells 6" xfId="614" xr:uid="{00000000-0005-0000-0000-0000BD040000}"/>
    <cellStyle name="ErrRpt-DataEntryCells 7" xfId="615" xr:uid="{00000000-0005-0000-0000-0000BE040000}"/>
    <cellStyle name="ErrRpt-GreyBackground" xfId="616" xr:uid="{00000000-0005-0000-0000-0000BF040000}"/>
    <cellStyle name="ErrRpt-GreyBackground 2" xfId="617" xr:uid="{00000000-0005-0000-0000-0000C0040000}"/>
    <cellStyle name="ErrRpt-GreyBackground 3" xfId="618" xr:uid="{00000000-0005-0000-0000-0000C1040000}"/>
    <cellStyle name="Euro" xfId="619" xr:uid="{00000000-0005-0000-0000-0000C2040000}"/>
    <cellStyle name="Euro 2" xfId="620" xr:uid="{00000000-0005-0000-0000-0000C3040000}"/>
    <cellStyle name="Euro 2 2" xfId="621" xr:uid="{00000000-0005-0000-0000-0000C4040000}"/>
    <cellStyle name="Euro 2 2 2" xfId="622" xr:uid="{00000000-0005-0000-0000-0000C5040000}"/>
    <cellStyle name="Euro 2 2 3" xfId="623" xr:uid="{00000000-0005-0000-0000-0000C6040000}"/>
    <cellStyle name="Euro 2 3" xfId="624" xr:uid="{00000000-0005-0000-0000-0000C7040000}"/>
    <cellStyle name="Euro 2 4" xfId="625" xr:uid="{00000000-0005-0000-0000-0000C8040000}"/>
    <cellStyle name="Euro 2 5" xfId="626" xr:uid="{00000000-0005-0000-0000-0000C9040000}"/>
    <cellStyle name="Euro 3" xfId="627" xr:uid="{00000000-0005-0000-0000-0000CA040000}"/>
    <cellStyle name="Euro 3 2" xfId="628" xr:uid="{00000000-0005-0000-0000-0000CB040000}"/>
    <cellStyle name="Euro 3 3" xfId="629" xr:uid="{00000000-0005-0000-0000-0000CC040000}"/>
    <cellStyle name="Euro 4" xfId="630" xr:uid="{00000000-0005-0000-0000-0000CD040000}"/>
    <cellStyle name="Euro 4 2" xfId="631" xr:uid="{00000000-0005-0000-0000-0000CE040000}"/>
    <cellStyle name="Euro 5" xfId="632" xr:uid="{00000000-0005-0000-0000-0000CF040000}"/>
    <cellStyle name="Euro 6" xfId="6271" xr:uid="{00000000-0005-0000-0000-0000D0040000}"/>
    <cellStyle name="Explanatory Text 2" xfId="633" xr:uid="{00000000-0005-0000-0000-0000D1040000}"/>
    <cellStyle name="Fixed" xfId="634" xr:uid="{00000000-0005-0000-0000-0000D2040000}"/>
    <cellStyle name="formula" xfId="635" xr:uid="{00000000-0005-0000-0000-0000D3040000}"/>
    <cellStyle name="formula 2" xfId="636" xr:uid="{00000000-0005-0000-0000-0000D4040000}"/>
    <cellStyle name="formula 2 2" xfId="637" xr:uid="{00000000-0005-0000-0000-0000D5040000}"/>
    <cellStyle name="formula 2 2 2" xfId="638" xr:uid="{00000000-0005-0000-0000-0000D6040000}"/>
    <cellStyle name="formula 2 3" xfId="639" xr:uid="{00000000-0005-0000-0000-0000D7040000}"/>
    <cellStyle name="formula 3" xfId="640" xr:uid="{00000000-0005-0000-0000-0000D8040000}"/>
    <cellStyle name="formula 3 2" xfId="641" xr:uid="{00000000-0005-0000-0000-0000D9040000}"/>
    <cellStyle name="formula 3 2 2" xfId="642" xr:uid="{00000000-0005-0000-0000-0000DA040000}"/>
    <cellStyle name="formula 3 2 2 2" xfId="643" xr:uid="{00000000-0005-0000-0000-0000DB040000}"/>
    <cellStyle name="formula 3 2 3" xfId="644" xr:uid="{00000000-0005-0000-0000-0000DC040000}"/>
    <cellStyle name="formula 3 3" xfId="645" xr:uid="{00000000-0005-0000-0000-0000DD040000}"/>
    <cellStyle name="formula 3 3 2" xfId="646" xr:uid="{00000000-0005-0000-0000-0000DE040000}"/>
    <cellStyle name="formula 3 3 2 2" xfId="647" xr:uid="{00000000-0005-0000-0000-0000DF040000}"/>
    <cellStyle name="formula 3 3 3" xfId="648" xr:uid="{00000000-0005-0000-0000-0000E0040000}"/>
    <cellStyle name="formula 3 4" xfId="649" xr:uid="{00000000-0005-0000-0000-0000E1040000}"/>
    <cellStyle name="formula 3 4 2" xfId="650" xr:uid="{00000000-0005-0000-0000-0000E2040000}"/>
    <cellStyle name="formula 3 5" xfId="651" xr:uid="{00000000-0005-0000-0000-0000E3040000}"/>
    <cellStyle name="formula 4" xfId="652" xr:uid="{00000000-0005-0000-0000-0000E4040000}"/>
    <cellStyle name="formula 4 2" xfId="653" xr:uid="{00000000-0005-0000-0000-0000E5040000}"/>
    <cellStyle name="formula 4 2 2" xfId="654" xr:uid="{00000000-0005-0000-0000-0000E6040000}"/>
    <cellStyle name="formula 4 2 2 2" xfId="655" xr:uid="{00000000-0005-0000-0000-0000E7040000}"/>
    <cellStyle name="formula 4 2 3" xfId="656" xr:uid="{00000000-0005-0000-0000-0000E8040000}"/>
    <cellStyle name="formula 4 3" xfId="657" xr:uid="{00000000-0005-0000-0000-0000E9040000}"/>
    <cellStyle name="formula 4 3 2" xfId="658" xr:uid="{00000000-0005-0000-0000-0000EA040000}"/>
    <cellStyle name="formula 4 3 2 2" xfId="659" xr:uid="{00000000-0005-0000-0000-0000EB040000}"/>
    <cellStyle name="formula 4 3 3" xfId="660" xr:uid="{00000000-0005-0000-0000-0000EC040000}"/>
    <cellStyle name="formula 4 4" xfId="661" xr:uid="{00000000-0005-0000-0000-0000ED040000}"/>
    <cellStyle name="formula 4 4 2" xfId="662" xr:uid="{00000000-0005-0000-0000-0000EE040000}"/>
    <cellStyle name="formula 4 5" xfId="663" xr:uid="{00000000-0005-0000-0000-0000EF040000}"/>
    <cellStyle name="formula 5" xfId="664" xr:uid="{00000000-0005-0000-0000-0000F0040000}"/>
    <cellStyle name="formula 5 2" xfId="665" xr:uid="{00000000-0005-0000-0000-0000F1040000}"/>
    <cellStyle name="formula 6" xfId="666" xr:uid="{00000000-0005-0000-0000-0000F2040000}"/>
    <cellStyle name="formula 7" xfId="667" xr:uid="{00000000-0005-0000-0000-0000F3040000}"/>
    <cellStyle name="gap" xfId="668" xr:uid="{00000000-0005-0000-0000-0000F4040000}"/>
    <cellStyle name="gap 2" xfId="669" xr:uid="{00000000-0005-0000-0000-0000F5040000}"/>
    <cellStyle name="gap 2 2" xfId="670" xr:uid="{00000000-0005-0000-0000-0000F6040000}"/>
    <cellStyle name="gap 2 2 2" xfId="671" xr:uid="{00000000-0005-0000-0000-0000F7040000}"/>
    <cellStyle name="gap 2 2 2 2" xfId="672" xr:uid="{00000000-0005-0000-0000-0000F8040000}"/>
    <cellStyle name="gap 2 2 2 2 2" xfId="673" xr:uid="{00000000-0005-0000-0000-0000F9040000}"/>
    <cellStyle name="gap 2 2 2 2 2 2" xfId="674" xr:uid="{00000000-0005-0000-0000-0000FA040000}"/>
    <cellStyle name="gap 2 2 2 2 3" xfId="675" xr:uid="{00000000-0005-0000-0000-0000FB040000}"/>
    <cellStyle name="gap 2 2 2 3" xfId="676" xr:uid="{00000000-0005-0000-0000-0000FC040000}"/>
    <cellStyle name="gap 2 2 2 3 2" xfId="677" xr:uid="{00000000-0005-0000-0000-0000FD040000}"/>
    <cellStyle name="gap 2 2 2 4" xfId="678" xr:uid="{00000000-0005-0000-0000-0000FE040000}"/>
    <cellStyle name="gap 2 2 3" xfId="679" xr:uid="{00000000-0005-0000-0000-0000FF040000}"/>
    <cellStyle name="gap 2 2 3 2" xfId="680" xr:uid="{00000000-0005-0000-0000-000000050000}"/>
    <cellStyle name="gap 2 2 3 2 2" xfId="681" xr:uid="{00000000-0005-0000-0000-000001050000}"/>
    <cellStyle name="gap 2 2 3 3" xfId="682" xr:uid="{00000000-0005-0000-0000-000002050000}"/>
    <cellStyle name="gap 2 2 4" xfId="683" xr:uid="{00000000-0005-0000-0000-000003050000}"/>
    <cellStyle name="gap 2 2 4 2" xfId="684" xr:uid="{00000000-0005-0000-0000-000004050000}"/>
    <cellStyle name="gap 2 2 5" xfId="685" xr:uid="{00000000-0005-0000-0000-000005050000}"/>
    <cellStyle name="gap 2 2 5 2" xfId="686" xr:uid="{00000000-0005-0000-0000-000006050000}"/>
    <cellStyle name="gap 2 3" xfId="687" xr:uid="{00000000-0005-0000-0000-000007050000}"/>
    <cellStyle name="gap 3" xfId="688" xr:uid="{00000000-0005-0000-0000-000008050000}"/>
    <cellStyle name="gap 3 2" xfId="689" xr:uid="{00000000-0005-0000-0000-000009050000}"/>
    <cellStyle name="gap 3 2 2" xfId="690" xr:uid="{00000000-0005-0000-0000-00000A050000}"/>
    <cellStyle name="gap 3 2 2 2" xfId="691" xr:uid="{00000000-0005-0000-0000-00000B050000}"/>
    <cellStyle name="gap 3 2 3" xfId="692" xr:uid="{00000000-0005-0000-0000-00000C050000}"/>
    <cellStyle name="gap 3 3" xfId="693" xr:uid="{00000000-0005-0000-0000-00000D050000}"/>
    <cellStyle name="gap 3 3 2" xfId="694" xr:uid="{00000000-0005-0000-0000-00000E050000}"/>
    <cellStyle name="gap 3 4" xfId="695" xr:uid="{00000000-0005-0000-0000-00000F050000}"/>
    <cellStyle name="gap 4" xfId="696" xr:uid="{00000000-0005-0000-0000-000010050000}"/>
    <cellStyle name="gap 4 2" xfId="697" xr:uid="{00000000-0005-0000-0000-000011050000}"/>
    <cellStyle name="gap 4 2 2" xfId="698" xr:uid="{00000000-0005-0000-0000-000012050000}"/>
    <cellStyle name="gap 4 3" xfId="699" xr:uid="{00000000-0005-0000-0000-000013050000}"/>
    <cellStyle name="gap 5" xfId="700" xr:uid="{00000000-0005-0000-0000-000014050000}"/>
    <cellStyle name="gap 5 2" xfId="701" xr:uid="{00000000-0005-0000-0000-000015050000}"/>
    <cellStyle name="gap 6" xfId="702" xr:uid="{00000000-0005-0000-0000-000016050000}"/>
    <cellStyle name="Good 2" xfId="703" xr:uid="{00000000-0005-0000-0000-000017050000}"/>
    <cellStyle name="Good 2 2" xfId="704" xr:uid="{00000000-0005-0000-0000-000018050000}"/>
    <cellStyle name="Grey" xfId="705" xr:uid="{00000000-0005-0000-0000-000019050000}"/>
    <cellStyle name="Grey 2" xfId="706" xr:uid="{00000000-0005-0000-0000-00001A050000}"/>
    <cellStyle name="Grey_background" xfId="707" xr:uid="{00000000-0005-0000-0000-00001B050000}"/>
    <cellStyle name="GreyBackground" xfId="708" xr:uid="{00000000-0005-0000-0000-00001C050000}"/>
    <cellStyle name="GreyBackground 2" xfId="709" xr:uid="{00000000-0005-0000-0000-00001D050000}"/>
    <cellStyle name="GreyBackground 2 2" xfId="710" xr:uid="{00000000-0005-0000-0000-00001E050000}"/>
    <cellStyle name="GreyBackground 2 2 2" xfId="711" xr:uid="{00000000-0005-0000-0000-00001F050000}"/>
    <cellStyle name="GreyBackground 2 3" xfId="712" xr:uid="{00000000-0005-0000-0000-000020050000}"/>
    <cellStyle name="GreyBackground 3" xfId="713" xr:uid="{00000000-0005-0000-0000-000021050000}"/>
    <cellStyle name="GreyBackground 3 2" xfId="714" xr:uid="{00000000-0005-0000-0000-000022050000}"/>
    <cellStyle name="GreyBackground 3 2 2" xfId="715" xr:uid="{00000000-0005-0000-0000-000023050000}"/>
    <cellStyle name="GreyBackground 3 3" xfId="716" xr:uid="{00000000-0005-0000-0000-000024050000}"/>
    <cellStyle name="GreyBackground 4" xfId="717" xr:uid="{00000000-0005-0000-0000-000025050000}"/>
    <cellStyle name="GreyBackground 5" xfId="718" xr:uid="{00000000-0005-0000-0000-000026050000}"/>
    <cellStyle name="Gut 2" xfId="719" xr:uid="{00000000-0005-0000-0000-000027050000}"/>
    <cellStyle name="Gut 2 2" xfId="6272" xr:uid="{00000000-0005-0000-0000-000028050000}"/>
    <cellStyle name="Gut 3" xfId="6273" xr:uid="{00000000-0005-0000-0000-000029050000}"/>
    <cellStyle name="Gut 4" xfId="6274" xr:uid="{00000000-0005-0000-0000-00002A050000}"/>
    <cellStyle name="Gut 5" xfId="6275" xr:uid="{00000000-0005-0000-0000-00002B050000}"/>
    <cellStyle name="Header1" xfId="720" xr:uid="{00000000-0005-0000-0000-00002C050000}"/>
    <cellStyle name="Header1 2" xfId="721" xr:uid="{00000000-0005-0000-0000-00002D050000}"/>
    <cellStyle name="Header2" xfId="722" xr:uid="{00000000-0005-0000-0000-00002E050000}"/>
    <cellStyle name="Header2 2" xfId="723" xr:uid="{00000000-0005-0000-0000-00002F050000}"/>
    <cellStyle name="Header2 2 2" xfId="724" xr:uid="{00000000-0005-0000-0000-000030050000}"/>
    <cellStyle name="Header2 2 2 2" xfId="725" xr:uid="{00000000-0005-0000-0000-000031050000}"/>
    <cellStyle name="Header2 2 3" xfId="726" xr:uid="{00000000-0005-0000-0000-000032050000}"/>
    <cellStyle name="Header2 3" xfId="727" xr:uid="{00000000-0005-0000-0000-000033050000}"/>
    <cellStyle name="Heading 1 2" xfId="728" xr:uid="{00000000-0005-0000-0000-000034050000}"/>
    <cellStyle name="Heading 2 2" xfId="729" xr:uid="{00000000-0005-0000-0000-000035050000}"/>
    <cellStyle name="Heading 2 2 2" xfId="730" xr:uid="{00000000-0005-0000-0000-000036050000}"/>
    <cellStyle name="Heading 2 2 2 2" xfId="731" xr:uid="{00000000-0005-0000-0000-000037050000}"/>
    <cellStyle name="Heading 2 2 2 2 2" xfId="732" xr:uid="{00000000-0005-0000-0000-000038050000}"/>
    <cellStyle name="Heading 3 2" xfId="733" xr:uid="{00000000-0005-0000-0000-000039050000}"/>
    <cellStyle name="Heading 4 2" xfId="734" xr:uid="{00000000-0005-0000-0000-00003A050000}"/>
    <cellStyle name="Heading1" xfId="735" xr:uid="{00000000-0005-0000-0000-00003B050000}"/>
    <cellStyle name="Heading2" xfId="736" xr:uid="{00000000-0005-0000-0000-00003C050000}"/>
    <cellStyle name="Hipervínculo" xfId="737" xr:uid="{00000000-0005-0000-0000-00003D050000}"/>
    <cellStyle name="Hipervínculo 2" xfId="738" xr:uid="{00000000-0005-0000-0000-00003E050000}"/>
    <cellStyle name="Hipervínculo 3" xfId="739" xr:uid="{00000000-0005-0000-0000-00003F050000}"/>
    <cellStyle name="Hipervínculo visitado" xfId="740" xr:uid="{00000000-0005-0000-0000-000040050000}"/>
    <cellStyle name="Hipervínculo visitado 2" xfId="741" xr:uid="{00000000-0005-0000-0000-000041050000}"/>
    <cellStyle name="Hipervínculo visitado 3" xfId="742" xr:uid="{00000000-0005-0000-0000-000042050000}"/>
    <cellStyle name="Huomautus 2" xfId="743" xr:uid="{00000000-0005-0000-0000-000043050000}"/>
    <cellStyle name="Huomautus 2 2" xfId="744" xr:uid="{00000000-0005-0000-0000-000044050000}"/>
    <cellStyle name="Huomautus 2 2 2" xfId="745" xr:uid="{00000000-0005-0000-0000-000045050000}"/>
    <cellStyle name="Huomautus 2 3" xfId="746" xr:uid="{00000000-0005-0000-0000-000046050000}"/>
    <cellStyle name="Huomautus 2 3 2" xfId="747" xr:uid="{00000000-0005-0000-0000-000047050000}"/>
    <cellStyle name="Huomautus 2 4" xfId="748" xr:uid="{00000000-0005-0000-0000-000048050000}"/>
    <cellStyle name="Huomautus 2 4 2" xfId="749" xr:uid="{00000000-0005-0000-0000-000049050000}"/>
    <cellStyle name="Huomautus 2 5" xfId="750" xr:uid="{00000000-0005-0000-0000-00004A050000}"/>
    <cellStyle name="Huomautus 2 5 2" xfId="751" xr:uid="{00000000-0005-0000-0000-00004B050000}"/>
    <cellStyle name="Huomautus 2 6" xfId="752" xr:uid="{00000000-0005-0000-0000-00004C050000}"/>
    <cellStyle name="Huomautus 2 6 2" xfId="753" xr:uid="{00000000-0005-0000-0000-00004D050000}"/>
    <cellStyle name="Huomautus 2 7" xfId="754" xr:uid="{00000000-0005-0000-0000-00004E050000}"/>
    <cellStyle name="Huomautus 2 8" xfId="755" xr:uid="{00000000-0005-0000-0000-00004F050000}"/>
    <cellStyle name="Huomautus 3" xfId="756" xr:uid="{00000000-0005-0000-0000-000050050000}"/>
    <cellStyle name="Huomautus 3 2" xfId="757" xr:uid="{00000000-0005-0000-0000-000051050000}"/>
    <cellStyle name="Huomautus 3 2 2" xfId="758" xr:uid="{00000000-0005-0000-0000-000052050000}"/>
    <cellStyle name="Huomautus 3 3" xfId="759" xr:uid="{00000000-0005-0000-0000-000053050000}"/>
    <cellStyle name="Huomautus 3 3 2" xfId="760" xr:uid="{00000000-0005-0000-0000-000054050000}"/>
    <cellStyle name="Huomautus 3 4" xfId="761" xr:uid="{00000000-0005-0000-0000-000055050000}"/>
    <cellStyle name="Huomautus 3 4 2" xfId="762" xr:uid="{00000000-0005-0000-0000-000056050000}"/>
    <cellStyle name="Huomautus 3 5" xfId="763" xr:uid="{00000000-0005-0000-0000-000057050000}"/>
    <cellStyle name="Huomautus 3 5 2" xfId="764" xr:uid="{00000000-0005-0000-0000-000058050000}"/>
    <cellStyle name="Huomautus 3 6" xfId="765" xr:uid="{00000000-0005-0000-0000-000059050000}"/>
    <cellStyle name="Huomautus 3 6 2" xfId="766" xr:uid="{00000000-0005-0000-0000-00005A050000}"/>
    <cellStyle name="Huomautus 3 7" xfId="767" xr:uid="{00000000-0005-0000-0000-00005B050000}"/>
    <cellStyle name="Huomautus 3 8" xfId="768" xr:uid="{00000000-0005-0000-0000-00005C050000}"/>
    <cellStyle name="Hyperlink 2" xfId="769" xr:uid="{00000000-0005-0000-0000-00005E050000}"/>
    <cellStyle name="Hyperlink 2 2" xfId="770" xr:uid="{00000000-0005-0000-0000-00005F050000}"/>
    <cellStyle name="Hyperlink 2 2 2" xfId="771" xr:uid="{00000000-0005-0000-0000-000060050000}"/>
    <cellStyle name="Hyperlink 2 3" xfId="772" xr:uid="{00000000-0005-0000-0000-000061050000}"/>
    <cellStyle name="Hyperlink 2 3 2" xfId="773" xr:uid="{00000000-0005-0000-0000-000062050000}"/>
    <cellStyle name="Hyperlink 2 4" xfId="774" xr:uid="{00000000-0005-0000-0000-000063050000}"/>
    <cellStyle name="Hyperlink 3" xfId="7" xr:uid="{00000000-0005-0000-0000-000064050000}"/>
    <cellStyle name="Hyperlink 3 2" xfId="775" xr:uid="{00000000-0005-0000-0000-000065050000}"/>
    <cellStyle name="Hyperlink 3 2 2" xfId="776" xr:uid="{00000000-0005-0000-0000-000066050000}"/>
    <cellStyle name="Hyperlink 3 2 3" xfId="777" xr:uid="{00000000-0005-0000-0000-000067050000}"/>
    <cellStyle name="Hyperlink 3 3" xfId="778" xr:uid="{00000000-0005-0000-0000-000068050000}"/>
    <cellStyle name="Hyperlink 3 3 2" xfId="779" xr:uid="{00000000-0005-0000-0000-000069050000}"/>
    <cellStyle name="Hyperlink 3 4" xfId="780" xr:uid="{00000000-0005-0000-0000-00006A050000}"/>
    <cellStyle name="Hyperlink 4" xfId="781" xr:uid="{00000000-0005-0000-0000-00006B050000}"/>
    <cellStyle name="Hyperlink 4 2" xfId="782" xr:uid="{00000000-0005-0000-0000-00006C050000}"/>
    <cellStyle name="Hyperlink 5" xfId="783" xr:uid="{00000000-0005-0000-0000-00006D050000}"/>
    <cellStyle name="Hyperlink 6" xfId="784" xr:uid="{00000000-0005-0000-0000-00006E050000}"/>
    <cellStyle name="Hyperlink 7" xfId="785" xr:uid="{00000000-0005-0000-0000-00006F050000}"/>
    <cellStyle name="Hyperlink 8" xfId="786" xr:uid="{00000000-0005-0000-0000-000070050000}"/>
    <cellStyle name="Hyperlink 9" xfId="5662" xr:uid="{00000000-0005-0000-0000-000071050000}"/>
    <cellStyle name="Hyperlinkx" xfId="6276" xr:uid="{00000000-0005-0000-0000-000072050000}"/>
    <cellStyle name="hyperlinkxy" xfId="6277" xr:uid="{00000000-0005-0000-0000-000073050000}"/>
    <cellStyle name="Input [yellow]" xfId="787" xr:uid="{00000000-0005-0000-0000-000074050000}"/>
    <cellStyle name="Input [yellow] 2" xfId="788" xr:uid="{00000000-0005-0000-0000-000075050000}"/>
    <cellStyle name="Input [yellow] 2 2" xfId="789" xr:uid="{00000000-0005-0000-0000-000076050000}"/>
    <cellStyle name="Input [yellow] 3" xfId="790" xr:uid="{00000000-0005-0000-0000-000077050000}"/>
    <cellStyle name="Input [yellow] 3 2" xfId="791" xr:uid="{00000000-0005-0000-0000-000078050000}"/>
    <cellStyle name="Input [yellow] 4" xfId="792" xr:uid="{00000000-0005-0000-0000-000079050000}"/>
    <cellStyle name="Input 2" xfId="793" xr:uid="{00000000-0005-0000-0000-00007A050000}"/>
    <cellStyle name="Input 2 2" xfId="794" xr:uid="{00000000-0005-0000-0000-00007B050000}"/>
    <cellStyle name="ISC" xfId="795" xr:uid="{00000000-0005-0000-0000-00007C050000}"/>
    <cellStyle name="ISC 10" xfId="796" xr:uid="{00000000-0005-0000-0000-00007D050000}"/>
    <cellStyle name="ISC 11" xfId="797" xr:uid="{00000000-0005-0000-0000-00007E050000}"/>
    <cellStyle name="ISC 2" xfId="798" xr:uid="{00000000-0005-0000-0000-00007F050000}"/>
    <cellStyle name="ISC 2 2" xfId="799" xr:uid="{00000000-0005-0000-0000-000080050000}"/>
    <cellStyle name="ISC 2 2 2" xfId="800" xr:uid="{00000000-0005-0000-0000-000081050000}"/>
    <cellStyle name="ISC 2 3" xfId="801" xr:uid="{00000000-0005-0000-0000-000082050000}"/>
    <cellStyle name="ISC 3" xfId="802" xr:uid="{00000000-0005-0000-0000-000083050000}"/>
    <cellStyle name="ISC 3 2" xfId="803" xr:uid="{00000000-0005-0000-0000-000084050000}"/>
    <cellStyle name="ISC 3 3" xfId="804" xr:uid="{00000000-0005-0000-0000-000085050000}"/>
    <cellStyle name="ISC 4" xfId="805" xr:uid="{00000000-0005-0000-0000-000086050000}"/>
    <cellStyle name="ISC 4 2" xfId="806" xr:uid="{00000000-0005-0000-0000-000087050000}"/>
    <cellStyle name="ISC 5" xfId="807" xr:uid="{00000000-0005-0000-0000-000088050000}"/>
    <cellStyle name="ISC 5 2" xfId="808" xr:uid="{00000000-0005-0000-0000-000089050000}"/>
    <cellStyle name="ISC 6" xfId="809" xr:uid="{00000000-0005-0000-0000-00008A050000}"/>
    <cellStyle name="ISC 6 2" xfId="810" xr:uid="{00000000-0005-0000-0000-00008B050000}"/>
    <cellStyle name="ISC 7" xfId="811" xr:uid="{00000000-0005-0000-0000-00008C050000}"/>
    <cellStyle name="ISC 7 2" xfId="812" xr:uid="{00000000-0005-0000-0000-00008D050000}"/>
    <cellStyle name="ISC 8" xfId="813" xr:uid="{00000000-0005-0000-0000-00008E050000}"/>
    <cellStyle name="ISC 8 2" xfId="814" xr:uid="{00000000-0005-0000-0000-00008F050000}"/>
    <cellStyle name="ISC 9" xfId="815" xr:uid="{00000000-0005-0000-0000-000090050000}"/>
    <cellStyle name="ISC 9 2" xfId="816" xr:uid="{00000000-0005-0000-0000-000091050000}"/>
    <cellStyle name="isced" xfId="817" xr:uid="{00000000-0005-0000-0000-000092050000}"/>
    <cellStyle name="isced 2" xfId="818" xr:uid="{00000000-0005-0000-0000-000093050000}"/>
    <cellStyle name="isced 2 2" xfId="819" xr:uid="{00000000-0005-0000-0000-000094050000}"/>
    <cellStyle name="isced 2 2 2" xfId="820" xr:uid="{00000000-0005-0000-0000-000095050000}"/>
    <cellStyle name="isced 2 3" xfId="821" xr:uid="{00000000-0005-0000-0000-000096050000}"/>
    <cellStyle name="isced 2 4" xfId="822" xr:uid="{00000000-0005-0000-0000-000097050000}"/>
    <cellStyle name="isced 3" xfId="823" xr:uid="{00000000-0005-0000-0000-000098050000}"/>
    <cellStyle name="isced 3 2" xfId="824" xr:uid="{00000000-0005-0000-0000-000099050000}"/>
    <cellStyle name="isced 3 2 2" xfId="825" xr:uid="{00000000-0005-0000-0000-00009A050000}"/>
    <cellStyle name="isced 3 2 2 2" xfId="826" xr:uid="{00000000-0005-0000-0000-00009B050000}"/>
    <cellStyle name="isced 3 2 3" xfId="827" xr:uid="{00000000-0005-0000-0000-00009C050000}"/>
    <cellStyle name="isced 3 3" xfId="828" xr:uid="{00000000-0005-0000-0000-00009D050000}"/>
    <cellStyle name="isced 3 3 2" xfId="829" xr:uid="{00000000-0005-0000-0000-00009E050000}"/>
    <cellStyle name="isced 3 3 2 2" xfId="830" xr:uid="{00000000-0005-0000-0000-00009F050000}"/>
    <cellStyle name="isced 3 3 3" xfId="831" xr:uid="{00000000-0005-0000-0000-0000A0050000}"/>
    <cellStyle name="isced 3 4" xfId="832" xr:uid="{00000000-0005-0000-0000-0000A1050000}"/>
    <cellStyle name="isced 3 4 2" xfId="833" xr:uid="{00000000-0005-0000-0000-0000A2050000}"/>
    <cellStyle name="isced 3 5" xfId="834" xr:uid="{00000000-0005-0000-0000-0000A3050000}"/>
    <cellStyle name="isced 4" xfId="835" xr:uid="{00000000-0005-0000-0000-0000A4050000}"/>
    <cellStyle name="isced 4 2" xfId="836" xr:uid="{00000000-0005-0000-0000-0000A5050000}"/>
    <cellStyle name="isced 4 2 2" xfId="837" xr:uid="{00000000-0005-0000-0000-0000A6050000}"/>
    <cellStyle name="isced 4 2 2 2" xfId="838" xr:uid="{00000000-0005-0000-0000-0000A7050000}"/>
    <cellStyle name="isced 4 2 3" xfId="839" xr:uid="{00000000-0005-0000-0000-0000A8050000}"/>
    <cellStyle name="isced 4 3" xfId="840" xr:uid="{00000000-0005-0000-0000-0000A9050000}"/>
    <cellStyle name="isced 4 3 2" xfId="841" xr:uid="{00000000-0005-0000-0000-0000AA050000}"/>
    <cellStyle name="isced 4 3 2 2" xfId="842" xr:uid="{00000000-0005-0000-0000-0000AB050000}"/>
    <cellStyle name="isced 4 3 3" xfId="843" xr:uid="{00000000-0005-0000-0000-0000AC050000}"/>
    <cellStyle name="isced 4 4" xfId="844" xr:uid="{00000000-0005-0000-0000-0000AD050000}"/>
    <cellStyle name="isced 4 4 2" xfId="845" xr:uid="{00000000-0005-0000-0000-0000AE050000}"/>
    <cellStyle name="isced 4 5" xfId="846" xr:uid="{00000000-0005-0000-0000-0000AF050000}"/>
    <cellStyle name="isced 5" xfId="847" xr:uid="{00000000-0005-0000-0000-0000B0050000}"/>
    <cellStyle name="isced 5 2" xfId="848" xr:uid="{00000000-0005-0000-0000-0000B1050000}"/>
    <cellStyle name="isced 6" xfId="849" xr:uid="{00000000-0005-0000-0000-0000B2050000}"/>
    <cellStyle name="isced 7" xfId="850" xr:uid="{00000000-0005-0000-0000-0000B3050000}"/>
    <cellStyle name="ISCED Titles" xfId="851" xr:uid="{00000000-0005-0000-0000-0000B4050000}"/>
    <cellStyle name="isced_8gradk" xfId="852" xr:uid="{00000000-0005-0000-0000-0000B5050000}"/>
    <cellStyle name="Komma" xfId="1" builtinId="3"/>
    <cellStyle name="Komma 2" xfId="853" xr:uid="{00000000-0005-0000-0000-0000B7050000}"/>
    <cellStyle name="Komma 2 2" xfId="854" xr:uid="{00000000-0005-0000-0000-0000B8050000}"/>
    <cellStyle name="Komma 3" xfId="855" xr:uid="{00000000-0005-0000-0000-0000B9050000}"/>
    <cellStyle name="Komma 4" xfId="856" xr:uid="{00000000-0005-0000-0000-0000BA050000}"/>
    <cellStyle name="Komma 5" xfId="857" xr:uid="{00000000-0005-0000-0000-0000BB050000}"/>
    <cellStyle name="Komma 6" xfId="6278" xr:uid="{00000000-0005-0000-0000-0000BC050000}"/>
    <cellStyle name="Komma 7" xfId="6279" xr:uid="{00000000-0005-0000-0000-0000BD050000}"/>
    <cellStyle name="level1a" xfId="858" xr:uid="{00000000-0005-0000-0000-0000BE050000}"/>
    <cellStyle name="level1a 10" xfId="859" xr:uid="{00000000-0005-0000-0000-0000BF050000}"/>
    <cellStyle name="level1a 10 2" xfId="860" xr:uid="{00000000-0005-0000-0000-0000C0050000}"/>
    <cellStyle name="level1a 10 2 2" xfId="861" xr:uid="{00000000-0005-0000-0000-0000C1050000}"/>
    <cellStyle name="level1a 10 3" xfId="862" xr:uid="{00000000-0005-0000-0000-0000C2050000}"/>
    <cellStyle name="level1a 11" xfId="863" xr:uid="{00000000-0005-0000-0000-0000C3050000}"/>
    <cellStyle name="level1a 12" xfId="864" xr:uid="{00000000-0005-0000-0000-0000C4050000}"/>
    <cellStyle name="level1a 2" xfId="865" xr:uid="{00000000-0005-0000-0000-0000C5050000}"/>
    <cellStyle name="level1a 2 10" xfId="866" xr:uid="{00000000-0005-0000-0000-0000C6050000}"/>
    <cellStyle name="level1a 2 11" xfId="867" xr:uid="{00000000-0005-0000-0000-0000C7050000}"/>
    <cellStyle name="level1a 2 2" xfId="868" xr:uid="{00000000-0005-0000-0000-0000C8050000}"/>
    <cellStyle name="level1a 2 2 10" xfId="869" xr:uid="{00000000-0005-0000-0000-0000C9050000}"/>
    <cellStyle name="level1a 2 2 2" xfId="870" xr:uid="{00000000-0005-0000-0000-0000CA050000}"/>
    <cellStyle name="level1a 2 2 2 2" xfId="871" xr:uid="{00000000-0005-0000-0000-0000CB050000}"/>
    <cellStyle name="level1a 2 2 2 2 2" xfId="872" xr:uid="{00000000-0005-0000-0000-0000CC050000}"/>
    <cellStyle name="level1a 2 2 2 2 2 2" xfId="873" xr:uid="{00000000-0005-0000-0000-0000CD050000}"/>
    <cellStyle name="level1a 2 2 2 2 2 2 2" xfId="874" xr:uid="{00000000-0005-0000-0000-0000CE050000}"/>
    <cellStyle name="level1a 2 2 2 2 2 3" xfId="875" xr:uid="{00000000-0005-0000-0000-0000CF050000}"/>
    <cellStyle name="level1a 2 2 2 2 3" xfId="876" xr:uid="{00000000-0005-0000-0000-0000D0050000}"/>
    <cellStyle name="level1a 2 2 2 2 3 2" xfId="877" xr:uid="{00000000-0005-0000-0000-0000D1050000}"/>
    <cellStyle name="level1a 2 2 2 2 4" xfId="878" xr:uid="{00000000-0005-0000-0000-0000D2050000}"/>
    <cellStyle name="level1a 2 2 2 3" xfId="879" xr:uid="{00000000-0005-0000-0000-0000D3050000}"/>
    <cellStyle name="level1a 2 2 2 3 2" xfId="880" xr:uid="{00000000-0005-0000-0000-0000D4050000}"/>
    <cellStyle name="level1a 2 2 2 3 2 2" xfId="881" xr:uid="{00000000-0005-0000-0000-0000D5050000}"/>
    <cellStyle name="level1a 2 2 2 3 2 2 2" xfId="882" xr:uid="{00000000-0005-0000-0000-0000D6050000}"/>
    <cellStyle name="level1a 2 2 2 3 2 3" xfId="883" xr:uid="{00000000-0005-0000-0000-0000D7050000}"/>
    <cellStyle name="level1a 2 2 2 3 3" xfId="884" xr:uid="{00000000-0005-0000-0000-0000D8050000}"/>
    <cellStyle name="level1a 2 2 2 3 3 2" xfId="885" xr:uid="{00000000-0005-0000-0000-0000D9050000}"/>
    <cellStyle name="level1a 2 2 2 3 4" xfId="886" xr:uid="{00000000-0005-0000-0000-0000DA050000}"/>
    <cellStyle name="level1a 2 2 2 4" xfId="887" xr:uid="{00000000-0005-0000-0000-0000DB050000}"/>
    <cellStyle name="level1a 2 2 2 4 2" xfId="888" xr:uid="{00000000-0005-0000-0000-0000DC050000}"/>
    <cellStyle name="level1a 2 2 2 4 2 2" xfId="889" xr:uid="{00000000-0005-0000-0000-0000DD050000}"/>
    <cellStyle name="level1a 2 2 2 4 2 2 2" xfId="890" xr:uid="{00000000-0005-0000-0000-0000DE050000}"/>
    <cellStyle name="level1a 2 2 2 4 2 3" xfId="891" xr:uid="{00000000-0005-0000-0000-0000DF050000}"/>
    <cellStyle name="level1a 2 2 2 4 3" xfId="892" xr:uid="{00000000-0005-0000-0000-0000E0050000}"/>
    <cellStyle name="level1a 2 2 2 4 3 2" xfId="893" xr:uid="{00000000-0005-0000-0000-0000E1050000}"/>
    <cellStyle name="level1a 2 2 2 4 4" xfId="894" xr:uid="{00000000-0005-0000-0000-0000E2050000}"/>
    <cellStyle name="level1a 2 2 2 5" xfId="895" xr:uid="{00000000-0005-0000-0000-0000E3050000}"/>
    <cellStyle name="level1a 2 2 2 5 2" xfId="896" xr:uid="{00000000-0005-0000-0000-0000E4050000}"/>
    <cellStyle name="level1a 2 2 2 5 2 2" xfId="897" xr:uid="{00000000-0005-0000-0000-0000E5050000}"/>
    <cellStyle name="level1a 2 2 2 5 3" xfId="898" xr:uid="{00000000-0005-0000-0000-0000E6050000}"/>
    <cellStyle name="level1a 2 2 2 6" xfId="899" xr:uid="{00000000-0005-0000-0000-0000E7050000}"/>
    <cellStyle name="level1a 2 2 3" xfId="900" xr:uid="{00000000-0005-0000-0000-0000E8050000}"/>
    <cellStyle name="level1a 2 2 3 2" xfId="901" xr:uid="{00000000-0005-0000-0000-0000E9050000}"/>
    <cellStyle name="level1a 2 2 3 2 2" xfId="902" xr:uid="{00000000-0005-0000-0000-0000EA050000}"/>
    <cellStyle name="level1a 2 2 3 2 2 2" xfId="903" xr:uid="{00000000-0005-0000-0000-0000EB050000}"/>
    <cellStyle name="level1a 2 2 3 2 2 2 2" xfId="904" xr:uid="{00000000-0005-0000-0000-0000EC050000}"/>
    <cellStyle name="level1a 2 2 3 2 2 3" xfId="905" xr:uid="{00000000-0005-0000-0000-0000ED050000}"/>
    <cellStyle name="level1a 2 2 3 2 3" xfId="906" xr:uid="{00000000-0005-0000-0000-0000EE050000}"/>
    <cellStyle name="level1a 2 2 3 2 3 2" xfId="907" xr:uid="{00000000-0005-0000-0000-0000EF050000}"/>
    <cellStyle name="level1a 2 2 3 2 4" xfId="908" xr:uid="{00000000-0005-0000-0000-0000F0050000}"/>
    <cellStyle name="level1a 2 2 3 3" xfId="909" xr:uid="{00000000-0005-0000-0000-0000F1050000}"/>
    <cellStyle name="level1a 2 2 3 3 2" xfId="910" xr:uid="{00000000-0005-0000-0000-0000F2050000}"/>
    <cellStyle name="level1a 2 2 3 3 2 2" xfId="911" xr:uid="{00000000-0005-0000-0000-0000F3050000}"/>
    <cellStyle name="level1a 2 2 3 3 2 2 2" xfId="912" xr:uid="{00000000-0005-0000-0000-0000F4050000}"/>
    <cellStyle name="level1a 2 2 3 3 2 3" xfId="913" xr:uid="{00000000-0005-0000-0000-0000F5050000}"/>
    <cellStyle name="level1a 2 2 3 3 3" xfId="914" xr:uid="{00000000-0005-0000-0000-0000F6050000}"/>
    <cellStyle name="level1a 2 2 3 3 3 2" xfId="915" xr:uid="{00000000-0005-0000-0000-0000F7050000}"/>
    <cellStyle name="level1a 2 2 3 3 4" xfId="916" xr:uid="{00000000-0005-0000-0000-0000F8050000}"/>
    <cellStyle name="level1a 2 2 3 4" xfId="917" xr:uid="{00000000-0005-0000-0000-0000F9050000}"/>
    <cellStyle name="level1a 2 2 3 4 2" xfId="918" xr:uid="{00000000-0005-0000-0000-0000FA050000}"/>
    <cellStyle name="level1a 2 2 3 4 2 2" xfId="919" xr:uid="{00000000-0005-0000-0000-0000FB050000}"/>
    <cellStyle name="level1a 2 2 3 4 3" xfId="920" xr:uid="{00000000-0005-0000-0000-0000FC050000}"/>
    <cellStyle name="level1a 2 2 3 5" xfId="921" xr:uid="{00000000-0005-0000-0000-0000FD050000}"/>
    <cellStyle name="level1a 2 2 3 5 2" xfId="922" xr:uid="{00000000-0005-0000-0000-0000FE050000}"/>
    <cellStyle name="level1a 2 2 3 6" xfId="923" xr:uid="{00000000-0005-0000-0000-0000FF050000}"/>
    <cellStyle name="level1a 2 2 4" xfId="924" xr:uid="{00000000-0005-0000-0000-000000060000}"/>
    <cellStyle name="level1a 2 2 4 2" xfId="925" xr:uid="{00000000-0005-0000-0000-000001060000}"/>
    <cellStyle name="level1a 2 2 4 2 2" xfId="926" xr:uid="{00000000-0005-0000-0000-000002060000}"/>
    <cellStyle name="level1a 2 2 4 2 2 2" xfId="927" xr:uid="{00000000-0005-0000-0000-000003060000}"/>
    <cellStyle name="level1a 2 2 4 2 2 2 2" xfId="928" xr:uid="{00000000-0005-0000-0000-000004060000}"/>
    <cellStyle name="level1a 2 2 4 2 2 3" xfId="929" xr:uid="{00000000-0005-0000-0000-000005060000}"/>
    <cellStyle name="level1a 2 2 4 2 3" xfId="930" xr:uid="{00000000-0005-0000-0000-000006060000}"/>
    <cellStyle name="level1a 2 2 4 2 3 2" xfId="931" xr:uid="{00000000-0005-0000-0000-000007060000}"/>
    <cellStyle name="level1a 2 2 4 2 4" xfId="932" xr:uid="{00000000-0005-0000-0000-000008060000}"/>
    <cellStyle name="level1a 2 2 4 3" xfId="933" xr:uid="{00000000-0005-0000-0000-000009060000}"/>
    <cellStyle name="level1a 2 2 4 3 2" xfId="934" xr:uid="{00000000-0005-0000-0000-00000A060000}"/>
    <cellStyle name="level1a 2 2 4 3 2 2" xfId="935" xr:uid="{00000000-0005-0000-0000-00000B060000}"/>
    <cellStyle name="level1a 2 2 4 3 2 2 2" xfId="936" xr:uid="{00000000-0005-0000-0000-00000C060000}"/>
    <cellStyle name="level1a 2 2 4 3 2 3" xfId="937" xr:uid="{00000000-0005-0000-0000-00000D060000}"/>
    <cellStyle name="level1a 2 2 4 3 3" xfId="938" xr:uid="{00000000-0005-0000-0000-00000E060000}"/>
    <cellStyle name="level1a 2 2 4 3 3 2" xfId="939" xr:uid="{00000000-0005-0000-0000-00000F060000}"/>
    <cellStyle name="level1a 2 2 4 3 4" xfId="940" xr:uid="{00000000-0005-0000-0000-000010060000}"/>
    <cellStyle name="level1a 2 2 4 4" xfId="941" xr:uid="{00000000-0005-0000-0000-000011060000}"/>
    <cellStyle name="level1a 2 2 4 4 2" xfId="942" xr:uid="{00000000-0005-0000-0000-000012060000}"/>
    <cellStyle name="level1a 2 2 4 4 2 2" xfId="943" xr:uid="{00000000-0005-0000-0000-000013060000}"/>
    <cellStyle name="level1a 2 2 4 4 3" xfId="944" xr:uid="{00000000-0005-0000-0000-000014060000}"/>
    <cellStyle name="level1a 2 2 4 5" xfId="945" xr:uid="{00000000-0005-0000-0000-000015060000}"/>
    <cellStyle name="level1a 2 2 4 5 2" xfId="946" xr:uid="{00000000-0005-0000-0000-000016060000}"/>
    <cellStyle name="level1a 2 2 4 6" xfId="947" xr:uid="{00000000-0005-0000-0000-000017060000}"/>
    <cellStyle name="level1a 2 2 5" xfId="948" xr:uid="{00000000-0005-0000-0000-000018060000}"/>
    <cellStyle name="level1a 2 2 5 2" xfId="949" xr:uid="{00000000-0005-0000-0000-000019060000}"/>
    <cellStyle name="level1a 2 2 5 2 2" xfId="950" xr:uid="{00000000-0005-0000-0000-00001A060000}"/>
    <cellStyle name="level1a 2 2 5 2 2 2" xfId="951" xr:uid="{00000000-0005-0000-0000-00001B060000}"/>
    <cellStyle name="level1a 2 2 5 2 2 2 2" xfId="952" xr:uid="{00000000-0005-0000-0000-00001C060000}"/>
    <cellStyle name="level1a 2 2 5 2 2 3" xfId="953" xr:uid="{00000000-0005-0000-0000-00001D060000}"/>
    <cellStyle name="level1a 2 2 5 2 3" xfId="954" xr:uid="{00000000-0005-0000-0000-00001E060000}"/>
    <cellStyle name="level1a 2 2 5 2 3 2" xfId="955" xr:uid="{00000000-0005-0000-0000-00001F060000}"/>
    <cellStyle name="level1a 2 2 5 2 4" xfId="956" xr:uid="{00000000-0005-0000-0000-000020060000}"/>
    <cellStyle name="level1a 2 2 5 3" xfId="957" xr:uid="{00000000-0005-0000-0000-000021060000}"/>
    <cellStyle name="level1a 2 2 5 3 2" xfId="958" xr:uid="{00000000-0005-0000-0000-000022060000}"/>
    <cellStyle name="level1a 2 2 5 3 2 2" xfId="959" xr:uid="{00000000-0005-0000-0000-000023060000}"/>
    <cellStyle name="level1a 2 2 5 3 2 2 2" xfId="960" xr:uid="{00000000-0005-0000-0000-000024060000}"/>
    <cellStyle name="level1a 2 2 5 3 2 3" xfId="961" xr:uid="{00000000-0005-0000-0000-000025060000}"/>
    <cellStyle name="level1a 2 2 5 3 3" xfId="962" xr:uid="{00000000-0005-0000-0000-000026060000}"/>
    <cellStyle name="level1a 2 2 5 3 3 2" xfId="963" xr:uid="{00000000-0005-0000-0000-000027060000}"/>
    <cellStyle name="level1a 2 2 5 3 4" xfId="964" xr:uid="{00000000-0005-0000-0000-000028060000}"/>
    <cellStyle name="level1a 2 2 5 4" xfId="965" xr:uid="{00000000-0005-0000-0000-000029060000}"/>
    <cellStyle name="level1a 2 2 5 4 2" xfId="966" xr:uid="{00000000-0005-0000-0000-00002A060000}"/>
    <cellStyle name="level1a 2 2 5 4 2 2" xfId="967" xr:uid="{00000000-0005-0000-0000-00002B060000}"/>
    <cellStyle name="level1a 2 2 5 4 2 2 2" xfId="968" xr:uid="{00000000-0005-0000-0000-00002C060000}"/>
    <cellStyle name="level1a 2 2 5 4 2 3" xfId="969" xr:uid="{00000000-0005-0000-0000-00002D060000}"/>
    <cellStyle name="level1a 2 2 5 4 3" xfId="970" xr:uid="{00000000-0005-0000-0000-00002E060000}"/>
    <cellStyle name="level1a 2 2 5 4 3 2" xfId="971" xr:uid="{00000000-0005-0000-0000-00002F060000}"/>
    <cellStyle name="level1a 2 2 5 4 4" xfId="972" xr:uid="{00000000-0005-0000-0000-000030060000}"/>
    <cellStyle name="level1a 2 2 5 5" xfId="973" xr:uid="{00000000-0005-0000-0000-000031060000}"/>
    <cellStyle name="level1a 2 2 5 5 2" xfId="974" xr:uid="{00000000-0005-0000-0000-000032060000}"/>
    <cellStyle name="level1a 2 2 5 5 2 2" xfId="975" xr:uid="{00000000-0005-0000-0000-000033060000}"/>
    <cellStyle name="level1a 2 2 5 5 3" xfId="976" xr:uid="{00000000-0005-0000-0000-000034060000}"/>
    <cellStyle name="level1a 2 2 5 6" xfId="977" xr:uid="{00000000-0005-0000-0000-000035060000}"/>
    <cellStyle name="level1a 2 2 5 6 2" xfId="978" xr:uid="{00000000-0005-0000-0000-000036060000}"/>
    <cellStyle name="level1a 2 2 5 7" xfId="979" xr:uid="{00000000-0005-0000-0000-000037060000}"/>
    <cellStyle name="level1a 2 2 6" xfId="980" xr:uid="{00000000-0005-0000-0000-000038060000}"/>
    <cellStyle name="level1a 2 2 6 2" xfId="981" xr:uid="{00000000-0005-0000-0000-000039060000}"/>
    <cellStyle name="level1a 2 2 6 2 2" xfId="982" xr:uid="{00000000-0005-0000-0000-00003A060000}"/>
    <cellStyle name="level1a 2 2 6 2 2 2" xfId="983" xr:uid="{00000000-0005-0000-0000-00003B060000}"/>
    <cellStyle name="level1a 2 2 6 2 3" xfId="984" xr:uid="{00000000-0005-0000-0000-00003C060000}"/>
    <cellStyle name="level1a 2 2 6 3" xfId="985" xr:uid="{00000000-0005-0000-0000-00003D060000}"/>
    <cellStyle name="level1a 2 2 6 3 2" xfId="986" xr:uid="{00000000-0005-0000-0000-00003E060000}"/>
    <cellStyle name="level1a 2 2 6 4" xfId="987" xr:uid="{00000000-0005-0000-0000-00003F060000}"/>
    <cellStyle name="level1a 2 2 7" xfId="988" xr:uid="{00000000-0005-0000-0000-000040060000}"/>
    <cellStyle name="level1a 2 2 7 2" xfId="989" xr:uid="{00000000-0005-0000-0000-000041060000}"/>
    <cellStyle name="level1a 2 2 7 2 2" xfId="990" xr:uid="{00000000-0005-0000-0000-000042060000}"/>
    <cellStyle name="level1a 2 2 7 2 2 2" xfId="991" xr:uid="{00000000-0005-0000-0000-000043060000}"/>
    <cellStyle name="level1a 2 2 7 2 3" xfId="992" xr:uid="{00000000-0005-0000-0000-000044060000}"/>
    <cellStyle name="level1a 2 2 7 3" xfId="993" xr:uid="{00000000-0005-0000-0000-000045060000}"/>
    <cellStyle name="level1a 2 2 7 3 2" xfId="994" xr:uid="{00000000-0005-0000-0000-000046060000}"/>
    <cellStyle name="level1a 2 2 7 4" xfId="995" xr:uid="{00000000-0005-0000-0000-000047060000}"/>
    <cellStyle name="level1a 2 2 8" xfId="996" xr:uid="{00000000-0005-0000-0000-000048060000}"/>
    <cellStyle name="level1a 2 2 8 2" xfId="997" xr:uid="{00000000-0005-0000-0000-000049060000}"/>
    <cellStyle name="level1a 2 2 8 2 2" xfId="998" xr:uid="{00000000-0005-0000-0000-00004A060000}"/>
    <cellStyle name="level1a 2 2 8 3" xfId="999" xr:uid="{00000000-0005-0000-0000-00004B060000}"/>
    <cellStyle name="level1a 2 2 9" xfId="1000" xr:uid="{00000000-0005-0000-0000-00004C060000}"/>
    <cellStyle name="level1a 2 3" xfId="1001" xr:uid="{00000000-0005-0000-0000-00004D060000}"/>
    <cellStyle name="level1a 2 3 2" xfId="1002" xr:uid="{00000000-0005-0000-0000-00004E060000}"/>
    <cellStyle name="level1a 2 3 2 2" xfId="1003" xr:uid="{00000000-0005-0000-0000-00004F060000}"/>
    <cellStyle name="level1a 2 3 2 2 2" xfId="1004" xr:uid="{00000000-0005-0000-0000-000050060000}"/>
    <cellStyle name="level1a 2 3 2 2 2 2" xfId="1005" xr:uid="{00000000-0005-0000-0000-000051060000}"/>
    <cellStyle name="level1a 2 3 2 2 2 2 2" xfId="1006" xr:uid="{00000000-0005-0000-0000-000052060000}"/>
    <cellStyle name="level1a 2 3 2 2 2 3" xfId="1007" xr:uid="{00000000-0005-0000-0000-000053060000}"/>
    <cellStyle name="level1a 2 3 2 2 3" xfId="1008" xr:uid="{00000000-0005-0000-0000-000054060000}"/>
    <cellStyle name="level1a 2 3 2 2 3 2" xfId="1009" xr:uid="{00000000-0005-0000-0000-000055060000}"/>
    <cellStyle name="level1a 2 3 2 2 4" xfId="1010" xr:uid="{00000000-0005-0000-0000-000056060000}"/>
    <cellStyle name="level1a 2 3 2 3" xfId="1011" xr:uid="{00000000-0005-0000-0000-000057060000}"/>
    <cellStyle name="level1a 2 3 2 3 2" xfId="1012" xr:uid="{00000000-0005-0000-0000-000058060000}"/>
    <cellStyle name="level1a 2 3 2 3 2 2" xfId="1013" xr:uid="{00000000-0005-0000-0000-000059060000}"/>
    <cellStyle name="level1a 2 3 2 3 2 2 2" xfId="1014" xr:uid="{00000000-0005-0000-0000-00005A060000}"/>
    <cellStyle name="level1a 2 3 2 3 2 3" xfId="1015" xr:uid="{00000000-0005-0000-0000-00005B060000}"/>
    <cellStyle name="level1a 2 3 2 3 3" xfId="1016" xr:uid="{00000000-0005-0000-0000-00005C060000}"/>
    <cellStyle name="level1a 2 3 2 3 3 2" xfId="1017" xr:uid="{00000000-0005-0000-0000-00005D060000}"/>
    <cellStyle name="level1a 2 3 2 3 4" xfId="1018" xr:uid="{00000000-0005-0000-0000-00005E060000}"/>
    <cellStyle name="level1a 2 3 2 4" xfId="1019" xr:uid="{00000000-0005-0000-0000-00005F060000}"/>
    <cellStyle name="level1a 2 3 2 4 2" xfId="1020" xr:uid="{00000000-0005-0000-0000-000060060000}"/>
    <cellStyle name="level1a 2 3 2 4 2 2" xfId="1021" xr:uid="{00000000-0005-0000-0000-000061060000}"/>
    <cellStyle name="level1a 2 3 2 4 3" xfId="1022" xr:uid="{00000000-0005-0000-0000-000062060000}"/>
    <cellStyle name="level1a 2 3 2 5" xfId="1023" xr:uid="{00000000-0005-0000-0000-000063060000}"/>
    <cellStyle name="level1a 2 3 2 5 2" xfId="1024" xr:uid="{00000000-0005-0000-0000-000064060000}"/>
    <cellStyle name="level1a 2 3 2 6" xfId="1025" xr:uid="{00000000-0005-0000-0000-000065060000}"/>
    <cellStyle name="level1a 2 3 3" xfId="1026" xr:uid="{00000000-0005-0000-0000-000066060000}"/>
    <cellStyle name="level1a 2 3 3 2" xfId="1027" xr:uid="{00000000-0005-0000-0000-000067060000}"/>
    <cellStyle name="level1a 2 3 3 2 2" xfId="1028" xr:uid="{00000000-0005-0000-0000-000068060000}"/>
    <cellStyle name="level1a 2 3 3 2 2 2" xfId="1029" xr:uid="{00000000-0005-0000-0000-000069060000}"/>
    <cellStyle name="level1a 2 3 3 2 2 2 2" xfId="1030" xr:uid="{00000000-0005-0000-0000-00006A060000}"/>
    <cellStyle name="level1a 2 3 3 2 2 3" xfId="1031" xr:uid="{00000000-0005-0000-0000-00006B060000}"/>
    <cellStyle name="level1a 2 3 3 2 3" xfId="1032" xr:uid="{00000000-0005-0000-0000-00006C060000}"/>
    <cellStyle name="level1a 2 3 3 2 3 2" xfId="1033" xr:uid="{00000000-0005-0000-0000-00006D060000}"/>
    <cellStyle name="level1a 2 3 3 2 4" xfId="1034" xr:uid="{00000000-0005-0000-0000-00006E060000}"/>
    <cellStyle name="level1a 2 3 3 3" xfId="1035" xr:uid="{00000000-0005-0000-0000-00006F060000}"/>
    <cellStyle name="level1a 2 3 3 3 2" xfId="1036" xr:uid="{00000000-0005-0000-0000-000070060000}"/>
    <cellStyle name="level1a 2 3 3 3 2 2" xfId="1037" xr:uid="{00000000-0005-0000-0000-000071060000}"/>
    <cellStyle name="level1a 2 3 3 3 2 2 2" xfId="1038" xr:uid="{00000000-0005-0000-0000-000072060000}"/>
    <cellStyle name="level1a 2 3 3 3 2 3" xfId="1039" xr:uid="{00000000-0005-0000-0000-000073060000}"/>
    <cellStyle name="level1a 2 3 3 3 3" xfId="1040" xr:uid="{00000000-0005-0000-0000-000074060000}"/>
    <cellStyle name="level1a 2 3 3 3 3 2" xfId="1041" xr:uid="{00000000-0005-0000-0000-000075060000}"/>
    <cellStyle name="level1a 2 3 3 3 4" xfId="1042" xr:uid="{00000000-0005-0000-0000-000076060000}"/>
    <cellStyle name="level1a 2 3 3 4" xfId="1043" xr:uid="{00000000-0005-0000-0000-000077060000}"/>
    <cellStyle name="level1a 2 3 3 4 2" xfId="1044" xr:uid="{00000000-0005-0000-0000-000078060000}"/>
    <cellStyle name="level1a 2 3 3 4 2 2" xfId="1045" xr:uid="{00000000-0005-0000-0000-000079060000}"/>
    <cellStyle name="level1a 2 3 3 4 3" xfId="1046" xr:uid="{00000000-0005-0000-0000-00007A060000}"/>
    <cellStyle name="level1a 2 3 3 5" xfId="1047" xr:uid="{00000000-0005-0000-0000-00007B060000}"/>
    <cellStyle name="level1a 2 3 3 5 2" xfId="1048" xr:uid="{00000000-0005-0000-0000-00007C060000}"/>
    <cellStyle name="level1a 2 3 3 6" xfId="1049" xr:uid="{00000000-0005-0000-0000-00007D060000}"/>
    <cellStyle name="level1a 2 3 4" xfId="1050" xr:uid="{00000000-0005-0000-0000-00007E060000}"/>
    <cellStyle name="level1a 2 3 4 2" xfId="1051" xr:uid="{00000000-0005-0000-0000-00007F060000}"/>
    <cellStyle name="level1a 2 3 4 2 2" xfId="1052" xr:uid="{00000000-0005-0000-0000-000080060000}"/>
    <cellStyle name="level1a 2 3 4 2 2 2" xfId="1053" xr:uid="{00000000-0005-0000-0000-000081060000}"/>
    <cellStyle name="level1a 2 3 4 2 2 2 2" xfId="1054" xr:uid="{00000000-0005-0000-0000-000082060000}"/>
    <cellStyle name="level1a 2 3 4 2 2 3" xfId="1055" xr:uid="{00000000-0005-0000-0000-000083060000}"/>
    <cellStyle name="level1a 2 3 4 2 3" xfId="1056" xr:uid="{00000000-0005-0000-0000-000084060000}"/>
    <cellStyle name="level1a 2 3 4 2 3 2" xfId="1057" xr:uid="{00000000-0005-0000-0000-000085060000}"/>
    <cellStyle name="level1a 2 3 4 2 4" xfId="1058" xr:uid="{00000000-0005-0000-0000-000086060000}"/>
    <cellStyle name="level1a 2 3 4 3" xfId="1059" xr:uid="{00000000-0005-0000-0000-000087060000}"/>
    <cellStyle name="level1a 2 3 4 3 2" xfId="1060" xr:uid="{00000000-0005-0000-0000-000088060000}"/>
    <cellStyle name="level1a 2 3 4 3 2 2" xfId="1061" xr:uid="{00000000-0005-0000-0000-000089060000}"/>
    <cellStyle name="level1a 2 3 4 3 2 2 2" xfId="1062" xr:uid="{00000000-0005-0000-0000-00008A060000}"/>
    <cellStyle name="level1a 2 3 4 3 2 3" xfId="1063" xr:uid="{00000000-0005-0000-0000-00008B060000}"/>
    <cellStyle name="level1a 2 3 4 3 3" xfId="1064" xr:uid="{00000000-0005-0000-0000-00008C060000}"/>
    <cellStyle name="level1a 2 3 4 3 3 2" xfId="1065" xr:uid="{00000000-0005-0000-0000-00008D060000}"/>
    <cellStyle name="level1a 2 3 4 3 4" xfId="1066" xr:uid="{00000000-0005-0000-0000-00008E060000}"/>
    <cellStyle name="level1a 2 3 4 4" xfId="1067" xr:uid="{00000000-0005-0000-0000-00008F060000}"/>
    <cellStyle name="level1a 2 3 4 4 2" xfId="1068" xr:uid="{00000000-0005-0000-0000-000090060000}"/>
    <cellStyle name="level1a 2 3 4 4 2 2" xfId="1069" xr:uid="{00000000-0005-0000-0000-000091060000}"/>
    <cellStyle name="level1a 2 3 4 4 2 2 2" xfId="1070" xr:uid="{00000000-0005-0000-0000-000092060000}"/>
    <cellStyle name="level1a 2 3 4 4 2 3" xfId="1071" xr:uid="{00000000-0005-0000-0000-000093060000}"/>
    <cellStyle name="level1a 2 3 4 4 3" xfId="1072" xr:uid="{00000000-0005-0000-0000-000094060000}"/>
    <cellStyle name="level1a 2 3 4 4 3 2" xfId="1073" xr:uid="{00000000-0005-0000-0000-000095060000}"/>
    <cellStyle name="level1a 2 3 4 4 4" xfId="1074" xr:uid="{00000000-0005-0000-0000-000096060000}"/>
    <cellStyle name="level1a 2 3 4 5" xfId="1075" xr:uid="{00000000-0005-0000-0000-000097060000}"/>
    <cellStyle name="level1a 2 3 4 5 2" xfId="1076" xr:uid="{00000000-0005-0000-0000-000098060000}"/>
    <cellStyle name="level1a 2 3 4 5 2 2" xfId="1077" xr:uid="{00000000-0005-0000-0000-000099060000}"/>
    <cellStyle name="level1a 2 3 4 5 3" xfId="1078" xr:uid="{00000000-0005-0000-0000-00009A060000}"/>
    <cellStyle name="level1a 2 3 4 6" xfId="1079" xr:uid="{00000000-0005-0000-0000-00009B060000}"/>
    <cellStyle name="level1a 2 3 4 6 2" xfId="1080" xr:uid="{00000000-0005-0000-0000-00009C060000}"/>
    <cellStyle name="level1a 2 3 4 7" xfId="1081" xr:uid="{00000000-0005-0000-0000-00009D060000}"/>
    <cellStyle name="level1a 2 3 5" xfId="1082" xr:uid="{00000000-0005-0000-0000-00009E060000}"/>
    <cellStyle name="level1a 2 3 5 2" xfId="1083" xr:uid="{00000000-0005-0000-0000-00009F060000}"/>
    <cellStyle name="level1a 2 3 5 2 2" xfId="1084" xr:uid="{00000000-0005-0000-0000-0000A0060000}"/>
    <cellStyle name="level1a 2 3 5 2 2 2" xfId="1085" xr:uid="{00000000-0005-0000-0000-0000A1060000}"/>
    <cellStyle name="level1a 2 3 5 2 3" xfId="1086" xr:uid="{00000000-0005-0000-0000-0000A2060000}"/>
    <cellStyle name="level1a 2 3 5 3" xfId="1087" xr:uid="{00000000-0005-0000-0000-0000A3060000}"/>
    <cellStyle name="level1a 2 3 5 3 2" xfId="1088" xr:uid="{00000000-0005-0000-0000-0000A4060000}"/>
    <cellStyle name="level1a 2 3 5 4" xfId="1089" xr:uid="{00000000-0005-0000-0000-0000A5060000}"/>
    <cellStyle name="level1a 2 3 6" xfId="1090" xr:uid="{00000000-0005-0000-0000-0000A6060000}"/>
    <cellStyle name="level1a 2 3 6 2" xfId="1091" xr:uid="{00000000-0005-0000-0000-0000A7060000}"/>
    <cellStyle name="level1a 2 3 6 2 2" xfId="1092" xr:uid="{00000000-0005-0000-0000-0000A8060000}"/>
    <cellStyle name="level1a 2 3 6 3" xfId="1093" xr:uid="{00000000-0005-0000-0000-0000A9060000}"/>
    <cellStyle name="level1a 2 3 7" xfId="1094" xr:uid="{00000000-0005-0000-0000-0000AA060000}"/>
    <cellStyle name="level1a 2 3 7 2" xfId="1095" xr:uid="{00000000-0005-0000-0000-0000AB060000}"/>
    <cellStyle name="level1a 2 3 8" xfId="1096" xr:uid="{00000000-0005-0000-0000-0000AC060000}"/>
    <cellStyle name="level1a 2 4" xfId="1097" xr:uid="{00000000-0005-0000-0000-0000AD060000}"/>
    <cellStyle name="level1a 2 4 2" xfId="1098" xr:uid="{00000000-0005-0000-0000-0000AE060000}"/>
    <cellStyle name="level1a 2 4 2 2" xfId="1099" xr:uid="{00000000-0005-0000-0000-0000AF060000}"/>
    <cellStyle name="level1a 2 4 2 2 2" xfId="1100" xr:uid="{00000000-0005-0000-0000-0000B0060000}"/>
    <cellStyle name="level1a 2 4 2 2 2 2" xfId="1101" xr:uid="{00000000-0005-0000-0000-0000B1060000}"/>
    <cellStyle name="level1a 2 4 2 2 3" xfId="1102" xr:uid="{00000000-0005-0000-0000-0000B2060000}"/>
    <cellStyle name="level1a 2 4 2 3" xfId="1103" xr:uid="{00000000-0005-0000-0000-0000B3060000}"/>
    <cellStyle name="level1a 2 4 2 3 2" xfId="1104" xr:uid="{00000000-0005-0000-0000-0000B4060000}"/>
    <cellStyle name="level1a 2 4 2 4" xfId="1105" xr:uid="{00000000-0005-0000-0000-0000B5060000}"/>
    <cellStyle name="level1a 2 4 3" xfId="1106" xr:uid="{00000000-0005-0000-0000-0000B6060000}"/>
    <cellStyle name="level1a 2 4 3 2" xfId="1107" xr:uid="{00000000-0005-0000-0000-0000B7060000}"/>
    <cellStyle name="level1a 2 4 3 2 2" xfId="1108" xr:uid="{00000000-0005-0000-0000-0000B8060000}"/>
    <cellStyle name="level1a 2 4 3 2 2 2" xfId="1109" xr:uid="{00000000-0005-0000-0000-0000B9060000}"/>
    <cellStyle name="level1a 2 4 3 2 3" xfId="1110" xr:uid="{00000000-0005-0000-0000-0000BA060000}"/>
    <cellStyle name="level1a 2 4 3 3" xfId="1111" xr:uid="{00000000-0005-0000-0000-0000BB060000}"/>
    <cellStyle name="level1a 2 4 3 3 2" xfId="1112" xr:uid="{00000000-0005-0000-0000-0000BC060000}"/>
    <cellStyle name="level1a 2 4 3 4" xfId="1113" xr:uid="{00000000-0005-0000-0000-0000BD060000}"/>
    <cellStyle name="level1a 2 4 4" xfId="1114" xr:uid="{00000000-0005-0000-0000-0000BE060000}"/>
    <cellStyle name="level1a 2 4 4 2" xfId="1115" xr:uid="{00000000-0005-0000-0000-0000BF060000}"/>
    <cellStyle name="level1a 2 4 4 2 2" xfId="1116" xr:uid="{00000000-0005-0000-0000-0000C0060000}"/>
    <cellStyle name="level1a 2 4 4 3" xfId="1117" xr:uid="{00000000-0005-0000-0000-0000C1060000}"/>
    <cellStyle name="level1a 2 4 5" xfId="1118" xr:uid="{00000000-0005-0000-0000-0000C2060000}"/>
    <cellStyle name="level1a 2 4 5 2" xfId="1119" xr:uid="{00000000-0005-0000-0000-0000C3060000}"/>
    <cellStyle name="level1a 2 4 6" xfId="1120" xr:uid="{00000000-0005-0000-0000-0000C4060000}"/>
    <cellStyle name="level1a 2 5" xfId="1121" xr:uid="{00000000-0005-0000-0000-0000C5060000}"/>
    <cellStyle name="level1a 2 5 2" xfId="1122" xr:uid="{00000000-0005-0000-0000-0000C6060000}"/>
    <cellStyle name="level1a 2 5 2 2" xfId="1123" xr:uid="{00000000-0005-0000-0000-0000C7060000}"/>
    <cellStyle name="level1a 2 5 2 2 2" xfId="1124" xr:uid="{00000000-0005-0000-0000-0000C8060000}"/>
    <cellStyle name="level1a 2 5 2 3" xfId="1125" xr:uid="{00000000-0005-0000-0000-0000C9060000}"/>
    <cellStyle name="level1a 2 5 3" xfId="1126" xr:uid="{00000000-0005-0000-0000-0000CA060000}"/>
    <cellStyle name="level1a 2 5 3 2" xfId="1127" xr:uid="{00000000-0005-0000-0000-0000CB060000}"/>
    <cellStyle name="level1a 2 5 4" xfId="1128" xr:uid="{00000000-0005-0000-0000-0000CC060000}"/>
    <cellStyle name="level1a 2 6" xfId="1129" xr:uid="{00000000-0005-0000-0000-0000CD060000}"/>
    <cellStyle name="level1a 2 6 2" xfId="1130" xr:uid="{00000000-0005-0000-0000-0000CE060000}"/>
    <cellStyle name="level1a 2 6 2 2" xfId="1131" xr:uid="{00000000-0005-0000-0000-0000CF060000}"/>
    <cellStyle name="level1a 2 6 2 2 2" xfId="1132" xr:uid="{00000000-0005-0000-0000-0000D0060000}"/>
    <cellStyle name="level1a 2 6 2 3" xfId="1133" xr:uid="{00000000-0005-0000-0000-0000D1060000}"/>
    <cellStyle name="level1a 2 6 3" xfId="1134" xr:uid="{00000000-0005-0000-0000-0000D2060000}"/>
    <cellStyle name="level1a 2 6 3 2" xfId="1135" xr:uid="{00000000-0005-0000-0000-0000D3060000}"/>
    <cellStyle name="level1a 2 6 4" xfId="1136" xr:uid="{00000000-0005-0000-0000-0000D4060000}"/>
    <cellStyle name="level1a 2 7" xfId="1137" xr:uid="{00000000-0005-0000-0000-0000D5060000}"/>
    <cellStyle name="level1a 2 7 2" xfId="1138" xr:uid="{00000000-0005-0000-0000-0000D6060000}"/>
    <cellStyle name="level1a 2 7 2 2" xfId="1139" xr:uid="{00000000-0005-0000-0000-0000D7060000}"/>
    <cellStyle name="level1a 2 7 2 2 2" xfId="1140" xr:uid="{00000000-0005-0000-0000-0000D8060000}"/>
    <cellStyle name="level1a 2 7 2 3" xfId="1141" xr:uid="{00000000-0005-0000-0000-0000D9060000}"/>
    <cellStyle name="level1a 2 7 3" xfId="1142" xr:uid="{00000000-0005-0000-0000-0000DA060000}"/>
    <cellStyle name="level1a 2 7 3 2" xfId="1143" xr:uid="{00000000-0005-0000-0000-0000DB060000}"/>
    <cellStyle name="level1a 2 7 4" xfId="1144" xr:uid="{00000000-0005-0000-0000-0000DC060000}"/>
    <cellStyle name="level1a 2 8" xfId="1145" xr:uid="{00000000-0005-0000-0000-0000DD060000}"/>
    <cellStyle name="level1a 2 8 2" xfId="1146" xr:uid="{00000000-0005-0000-0000-0000DE060000}"/>
    <cellStyle name="level1a 2 8 2 2" xfId="1147" xr:uid="{00000000-0005-0000-0000-0000DF060000}"/>
    <cellStyle name="level1a 2 8 2 2 2" xfId="1148" xr:uid="{00000000-0005-0000-0000-0000E0060000}"/>
    <cellStyle name="level1a 2 8 2 3" xfId="1149" xr:uid="{00000000-0005-0000-0000-0000E1060000}"/>
    <cellStyle name="level1a 2 8 3" xfId="1150" xr:uid="{00000000-0005-0000-0000-0000E2060000}"/>
    <cellStyle name="level1a 2 9" xfId="1151" xr:uid="{00000000-0005-0000-0000-0000E3060000}"/>
    <cellStyle name="level1a 2 9 2" xfId="1152" xr:uid="{00000000-0005-0000-0000-0000E4060000}"/>
    <cellStyle name="level1a 2 9 2 2" xfId="1153" xr:uid="{00000000-0005-0000-0000-0000E5060000}"/>
    <cellStyle name="level1a 2 9 3" xfId="1154" xr:uid="{00000000-0005-0000-0000-0000E6060000}"/>
    <cellStyle name="level1a 3" xfId="1155" xr:uid="{00000000-0005-0000-0000-0000E7060000}"/>
    <cellStyle name="level1a 3 2" xfId="1156" xr:uid="{00000000-0005-0000-0000-0000E8060000}"/>
    <cellStyle name="level1a 3 2 2" xfId="1157" xr:uid="{00000000-0005-0000-0000-0000E9060000}"/>
    <cellStyle name="level1a 3 2 2 2" xfId="1158" xr:uid="{00000000-0005-0000-0000-0000EA060000}"/>
    <cellStyle name="level1a 3 2 2 2 2" xfId="1159" xr:uid="{00000000-0005-0000-0000-0000EB060000}"/>
    <cellStyle name="level1a 3 2 2 2 2 2" xfId="1160" xr:uid="{00000000-0005-0000-0000-0000EC060000}"/>
    <cellStyle name="level1a 3 2 2 2 3" xfId="1161" xr:uid="{00000000-0005-0000-0000-0000ED060000}"/>
    <cellStyle name="level1a 3 2 2 3" xfId="1162" xr:uid="{00000000-0005-0000-0000-0000EE060000}"/>
    <cellStyle name="level1a 3 2 3" xfId="1163" xr:uid="{00000000-0005-0000-0000-0000EF060000}"/>
    <cellStyle name="level1a 3 2 3 2" xfId="1164" xr:uid="{00000000-0005-0000-0000-0000F0060000}"/>
    <cellStyle name="level1a 3 2 3 2 2" xfId="1165" xr:uid="{00000000-0005-0000-0000-0000F1060000}"/>
    <cellStyle name="level1a 3 2 3 2 2 2" xfId="1166" xr:uid="{00000000-0005-0000-0000-0000F2060000}"/>
    <cellStyle name="level1a 3 2 3 2 3" xfId="1167" xr:uid="{00000000-0005-0000-0000-0000F3060000}"/>
    <cellStyle name="level1a 3 2 3 3" xfId="1168" xr:uid="{00000000-0005-0000-0000-0000F4060000}"/>
    <cellStyle name="level1a 3 2 4" xfId="1169" xr:uid="{00000000-0005-0000-0000-0000F5060000}"/>
    <cellStyle name="level1a 3 2 4 2" xfId="1170" xr:uid="{00000000-0005-0000-0000-0000F6060000}"/>
    <cellStyle name="level1a 3 2 4 2 2" xfId="1171" xr:uid="{00000000-0005-0000-0000-0000F7060000}"/>
    <cellStyle name="level1a 3 2 4 3" xfId="1172" xr:uid="{00000000-0005-0000-0000-0000F8060000}"/>
    <cellStyle name="level1a 3 2 5" xfId="1173" xr:uid="{00000000-0005-0000-0000-0000F9060000}"/>
    <cellStyle name="level1a 3 3" xfId="1174" xr:uid="{00000000-0005-0000-0000-0000FA060000}"/>
    <cellStyle name="level1a 3 3 2" xfId="1175" xr:uid="{00000000-0005-0000-0000-0000FB060000}"/>
    <cellStyle name="level1a 3 3 2 2" xfId="1176" xr:uid="{00000000-0005-0000-0000-0000FC060000}"/>
    <cellStyle name="level1a 3 3 2 2 2" xfId="1177" xr:uid="{00000000-0005-0000-0000-0000FD060000}"/>
    <cellStyle name="level1a 3 3 2 2 2 2" xfId="1178" xr:uid="{00000000-0005-0000-0000-0000FE060000}"/>
    <cellStyle name="level1a 3 3 2 2 3" xfId="1179" xr:uid="{00000000-0005-0000-0000-0000FF060000}"/>
    <cellStyle name="level1a 3 3 2 3" xfId="1180" xr:uid="{00000000-0005-0000-0000-000000070000}"/>
    <cellStyle name="level1a 3 3 3" xfId="1181" xr:uid="{00000000-0005-0000-0000-000001070000}"/>
    <cellStyle name="level1a 3 3 3 2" xfId="1182" xr:uid="{00000000-0005-0000-0000-000002070000}"/>
    <cellStyle name="level1a 3 3 3 2 2" xfId="1183" xr:uid="{00000000-0005-0000-0000-000003070000}"/>
    <cellStyle name="level1a 3 3 3 2 2 2" xfId="1184" xr:uid="{00000000-0005-0000-0000-000004070000}"/>
    <cellStyle name="level1a 3 3 3 2 3" xfId="1185" xr:uid="{00000000-0005-0000-0000-000005070000}"/>
    <cellStyle name="level1a 3 3 3 3" xfId="1186" xr:uid="{00000000-0005-0000-0000-000006070000}"/>
    <cellStyle name="level1a 3 3 4" xfId="1187" xr:uid="{00000000-0005-0000-0000-000007070000}"/>
    <cellStyle name="level1a 3 3 4 2" xfId="1188" xr:uid="{00000000-0005-0000-0000-000008070000}"/>
    <cellStyle name="level1a 3 3 4 2 2" xfId="1189" xr:uid="{00000000-0005-0000-0000-000009070000}"/>
    <cellStyle name="level1a 3 3 4 3" xfId="1190" xr:uid="{00000000-0005-0000-0000-00000A070000}"/>
    <cellStyle name="level1a 3 3 5" xfId="1191" xr:uid="{00000000-0005-0000-0000-00000B070000}"/>
    <cellStyle name="level1a 3 4" xfId="1192" xr:uid="{00000000-0005-0000-0000-00000C070000}"/>
    <cellStyle name="level1a 3 4 2" xfId="1193" xr:uid="{00000000-0005-0000-0000-00000D070000}"/>
    <cellStyle name="level1a 3 4 2 2" xfId="1194" xr:uid="{00000000-0005-0000-0000-00000E070000}"/>
    <cellStyle name="level1a 3 4 2 2 2" xfId="1195" xr:uid="{00000000-0005-0000-0000-00000F070000}"/>
    <cellStyle name="level1a 3 4 2 2 2 2" xfId="1196" xr:uid="{00000000-0005-0000-0000-000010070000}"/>
    <cellStyle name="level1a 3 4 2 2 3" xfId="1197" xr:uid="{00000000-0005-0000-0000-000011070000}"/>
    <cellStyle name="level1a 3 4 2 3" xfId="1198" xr:uid="{00000000-0005-0000-0000-000012070000}"/>
    <cellStyle name="level1a 3 4 3" xfId="1199" xr:uid="{00000000-0005-0000-0000-000013070000}"/>
    <cellStyle name="level1a 3 4 3 2" xfId="1200" xr:uid="{00000000-0005-0000-0000-000014070000}"/>
    <cellStyle name="level1a 3 4 3 2 2" xfId="1201" xr:uid="{00000000-0005-0000-0000-000015070000}"/>
    <cellStyle name="level1a 3 4 3 2 2 2" xfId="1202" xr:uid="{00000000-0005-0000-0000-000016070000}"/>
    <cellStyle name="level1a 3 4 3 2 3" xfId="1203" xr:uid="{00000000-0005-0000-0000-000017070000}"/>
    <cellStyle name="level1a 3 4 3 3" xfId="1204" xr:uid="{00000000-0005-0000-0000-000018070000}"/>
    <cellStyle name="level1a 3 4 4" xfId="1205" xr:uid="{00000000-0005-0000-0000-000019070000}"/>
    <cellStyle name="level1a 3 4 4 2" xfId="1206" xr:uid="{00000000-0005-0000-0000-00001A070000}"/>
    <cellStyle name="level1a 3 4 4 2 2" xfId="1207" xr:uid="{00000000-0005-0000-0000-00001B070000}"/>
    <cellStyle name="level1a 3 4 4 3" xfId="1208" xr:uid="{00000000-0005-0000-0000-00001C070000}"/>
    <cellStyle name="level1a 3 4 5" xfId="1209" xr:uid="{00000000-0005-0000-0000-00001D070000}"/>
    <cellStyle name="level1a 3 5" xfId="1210" xr:uid="{00000000-0005-0000-0000-00001E070000}"/>
    <cellStyle name="level1a 3 5 2" xfId="1211" xr:uid="{00000000-0005-0000-0000-00001F070000}"/>
    <cellStyle name="level1a 3 5 2 2" xfId="1212" xr:uid="{00000000-0005-0000-0000-000020070000}"/>
    <cellStyle name="level1a 3 5 2 2 2" xfId="1213" xr:uid="{00000000-0005-0000-0000-000021070000}"/>
    <cellStyle name="level1a 3 5 2 2 2 2" xfId="1214" xr:uid="{00000000-0005-0000-0000-000022070000}"/>
    <cellStyle name="level1a 3 5 2 2 3" xfId="1215" xr:uid="{00000000-0005-0000-0000-000023070000}"/>
    <cellStyle name="level1a 3 5 2 3" xfId="1216" xr:uid="{00000000-0005-0000-0000-000024070000}"/>
    <cellStyle name="level1a 3 5 3" xfId="1217" xr:uid="{00000000-0005-0000-0000-000025070000}"/>
    <cellStyle name="level1a 3 5 3 2" xfId="1218" xr:uid="{00000000-0005-0000-0000-000026070000}"/>
    <cellStyle name="level1a 3 5 3 2 2" xfId="1219" xr:uid="{00000000-0005-0000-0000-000027070000}"/>
    <cellStyle name="level1a 3 5 3 2 2 2" xfId="1220" xr:uid="{00000000-0005-0000-0000-000028070000}"/>
    <cellStyle name="level1a 3 5 3 2 3" xfId="1221" xr:uid="{00000000-0005-0000-0000-000029070000}"/>
    <cellStyle name="level1a 3 5 3 3" xfId="1222" xr:uid="{00000000-0005-0000-0000-00002A070000}"/>
    <cellStyle name="level1a 3 5 4" xfId="1223" xr:uid="{00000000-0005-0000-0000-00002B070000}"/>
    <cellStyle name="level1a 3 5 4 2" xfId="1224" xr:uid="{00000000-0005-0000-0000-00002C070000}"/>
    <cellStyle name="level1a 3 5 4 2 2" xfId="1225" xr:uid="{00000000-0005-0000-0000-00002D070000}"/>
    <cellStyle name="level1a 3 5 4 2 2 2" xfId="1226" xr:uid="{00000000-0005-0000-0000-00002E070000}"/>
    <cellStyle name="level1a 3 5 4 2 3" xfId="1227" xr:uid="{00000000-0005-0000-0000-00002F070000}"/>
    <cellStyle name="level1a 3 5 4 3" xfId="1228" xr:uid="{00000000-0005-0000-0000-000030070000}"/>
    <cellStyle name="level1a 3 5 5" xfId="1229" xr:uid="{00000000-0005-0000-0000-000031070000}"/>
    <cellStyle name="level1a 3 5 5 2" xfId="1230" xr:uid="{00000000-0005-0000-0000-000032070000}"/>
    <cellStyle name="level1a 3 5 5 2 2" xfId="1231" xr:uid="{00000000-0005-0000-0000-000033070000}"/>
    <cellStyle name="level1a 3 5 5 3" xfId="1232" xr:uid="{00000000-0005-0000-0000-000034070000}"/>
    <cellStyle name="level1a 3 5 6" xfId="1233" xr:uid="{00000000-0005-0000-0000-000035070000}"/>
    <cellStyle name="level1a 3 6" xfId="1234" xr:uid="{00000000-0005-0000-0000-000036070000}"/>
    <cellStyle name="level1a 3 6 2" xfId="1235" xr:uid="{00000000-0005-0000-0000-000037070000}"/>
    <cellStyle name="level1a 3 6 2 2" xfId="1236" xr:uid="{00000000-0005-0000-0000-000038070000}"/>
    <cellStyle name="level1a 3 6 2 2 2" xfId="1237" xr:uid="{00000000-0005-0000-0000-000039070000}"/>
    <cellStyle name="level1a 3 6 2 3" xfId="1238" xr:uid="{00000000-0005-0000-0000-00003A070000}"/>
    <cellStyle name="level1a 3 6 3" xfId="1239" xr:uid="{00000000-0005-0000-0000-00003B070000}"/>
    <cellStyle name="level1a 3 7" xfId="1240" xr:uid="{00000000-0005-0000-0000-00003C070000}"/>
    <cellStyle name="level1a 3 7 2" xfId="1241" xr:uid="{00000000-0005-0000-0000-00003D070000}"/>
    <cellStyle name="level1a 3 7 2 2" xfId="1242" xr:uid="{00000000-0005-0000-0000-00003E070000}"/>
    <cellStyle name="level1a 3 7 3" xfId="1243" xr:uid="{00000000-0005-0000-0000-00003F070000}"/>
    <cellStyle name="level1a 3 8" xfId="1244" xr:uid="{00000000-0005-0000-0000-000040070000}"/>
    <cellStyle name="level1a 3 9" xfId="1245" xr:uid="{00000000-0005-0000-0000-000041070000}"/>
    <cellStyle name="level1a 4" xfId="1246" xr:uid="{00000000-0005-0000-0000-000042070000}"/>
    <cellStyle name="level1a 4 2" xfId="1247" xr:uid="{00000000-0005-0000-0000-000043070000}"/>
    <cellStyle name="level1a 4 2 2" xfId="1248" xr:uid="{00000000-0005-0000-0000-000044070000}"/>
    <cellStyle name="level1a 4 2 2 2" xfId="1249" xr:uid="{00000000-0005-0000-0000-000045070000}"/>
    <cellStyle name="level1a 4 2 2 2 2" xfId="1250" xr:uid="{00000000-0005-0000-0000-000046070000}"/>
    <cellStyle name="level1a 4 2 2 2 2 2" xfId="1251" xr:uid="{00000000-0005-0000-0000-000047070000}"/>
    <cellStyle name="level1a 4 2 2 2 3" xfId="1252" xr:uid="{00000000-0005-0000-0000-000048070000}"/>
    <cellStyle name="level1a 4 2 2 3" xfId="1253" xr:uid="{00000000-0005-0000-0000-000049070000}"/>
    <cellStyle name="level1a 4 2 3" xfId="1254" xr:uid="{00000000-0005-0000-0000-00004A070000}"/>
    <cellStyle name="level1a 4 2 3 2" xfId="1255" xr:uid="{00000000-0005-0000-0000-00004B070000}"/>
    <cellStyle name="level1a 4 2 3 2 2" xfId="1256" xr:uid="{00000000-0005-0000-0000-00004C070000}"/>
    <cellStyle name="level1a 4 2 3 2 2 2" xfId="1257" xr:uid="{00000000-0005-0000-0000-00004D070000}"/>
    <cellStyle name="level1a 4 2 3 2 3" xfId="1258" xr:uid="{00000000-0005-0000-0000-00004E070000}"/>
    <cellStyle name="level1a 4 2 3 3" xfId="1259" xr:uid="{00000000-0005-0000-0000-00004F070000}"/>
    <cellStyle name="level1a 4 2 4" xfId="1260" xr:uid="{00000000-0005-0000-0000-000050070000}"/>
    <cellStyle name="level1a 4 2 4 2" xfId="1261" xr:uid="{00000000-0005-0000-0000-000051070000}"/>
    <cellStyle name="level1a 4 2 4 2 2" xfId="1262" xr:uid="{00000000-0005-0000-0000-000052070000}"/>
    <cellStyle name="level1a 4 2 4 3" xfId="1263" xr:uid="{00000000-0005-0000-0000-000053070000}"/>
    <cellStyle name="level1a 4 2 5" xfId="1264" xr:uid="{00000000-0005-0000-0000-000054070000}"/>
    <cellStyle name="level1a 4 3" xfId="1265" xr:uid="{00000000-0005-0000-0000-000055070000}"/>
    <cellStyle name="level1a 4 3 2" xfId="1266" xr:uid="{00000000-0005-0000-0000-000056070000}"/>
    <cellStyle name="level1a 4 3 2 2" xfId="1267" xr:uid="{00000000-0005-0000-0000-000057070000}"/>
    <cellStyle name="level1a 4 3 2 2 2" xfId="1268" xr:uid="{00000000-0005-0000-0000-000058070000}"/>
    <cellStyle name="level1a 4 3 2 2 2 2" xfId="1269" xr:uid="{00000000-0005-0000-0000-000059070000}"/>
    <cellStyle name="level1a 4 3 2 2 3" xfId="1270" xr:uid="{00000000-0005-0000-0000-00005A070000}"/>
    <cellStyle name="level1a 4 3 2 3" xfId="1271" xr:uid="{00000000-0005-0000-0000-00005B070000}"/>
    <cellStyle name="level1a 4 3 3" xfId="1272" xr:uid="{00000000-0005-0000-0000-00005C070000}"/>
    <cellStyle name="level1a 4 3 3 2" xfId="1273" xr:uid="{00000000-0005-0000-0000-00005D070000}"/>
    <cellStyle name="level1a 4 3 3 2 2" xfId="1274" xr:uid="{00000000-0005-0000-0000-00005E070000}"/>
    <cellStyle name="level1a 4 3 3 2 2 2" xfId="1275" xr:uid="{00000000-0005-0000-0000-00005F070000}"/>
    <cellStyle name="level1a 4 3 3 2 3" xfId="1276" xr:uid="{00000000-0005-0000-0000-000060070000}"/>
    <cellStyle name="level1a 4 3 3 3" xfId="1277" xr:uid="{00000000-0005-0000-0000-000061070000}"/>
    <cellStyle name="level1a 4 3 4" xfId="1278" xr:uid="{00000000-0005-0000-0000-000062070000}"/>
    <cellStyle name="level1a 4 3 4 2" xfId="1279" xr:uid="{00000000-0005-0000-0000-000063070000}"/>
    <cellStyle name="level1a 4 3 4 2 2" xfId="1280" xr:uid="{00000000-0005-0000-0000-000064070000}"/>
    <cellStyle name="level1a 4 3 4 3" xfId="1281" xr:uid="{00000000-0005-0000-0000-000065070000}"/>
    <cellStyle name="level1a 4 3 5" xfId="1282" xr:uid="{00000000-0005-0000-0000-000066070000}"/>
    <cellStyle name="level1a 4 4" xfId="1283" xr:uid="{00000000-0005-0000-0000-000067070000}"/>
    <cellStyle name="level1a 4 4 2" xfId="1284" xr:uid="{00000000-0005-0000-0000-000068070000}"/>
    <cellStyle name="level1a 4 4 2 2" xfId="1285" xr:uid="{00000000-0005-0000-0000-000069070000}"/>
    <cellStyle name="level1a 4 4 2 2 2" xfId="1286" xr:uid="{00000000-0005-0000-0000-00006A070000}"/>
    <cellStyle name="level1a 4 4 2 2 2 2" xfId="1287" xr:uid="{00000000-0005-0000-0000-00006B070000}"/>
    <cellStyle name="level1a 4 4 2 2 3" xfId="1288" xr:uid="{00000000-0005-0000-0000-00006C070000}"/>
    <cellStyle name="level1a 4 4 2 3" xfId="1289" xr:uid="{00000000-0005-0000-0000-00006D070000}"/>
    <cellStyle name="level1a 4 4 3" xfId="1290" xr:uid="{00000000-0005-0000-0000-00006E070000}"/>
    <cellStyle name="level1a 4 4 3 2" xfId="1291" xr:uid="{00000000-0005-0000-0000-00006F070000}"/>
    <cellStyle name="level1a 4 4 3 2 2" xfId="1292" xr:uid="{00000000-0005-0000-0000-000070070000}"/>
    <cellStyle name="level1a 4 4 3 2 2 2" xfId="1293" xr:uid="{00000000-0005-0000-0000-000071070000}"/>
    <cellStyle name="level1a 4 4 3 2 3" xfId="1294" xr:uid="{00000000-0005-0000-0000-000072070000}"/>
    <cellStyle name="level1a 4 4 3 3" xfId="1295" xr:uid="{00000000-0005-0000-0000-000073070000}"/>
    <cellStyle name="level1a 4 4 4" xfId="1296" xr:uid="{00000000-0005-0000-0000-000074070000}"/>
    <cellStyle name="level1a 4 4 4 2" xfId="1297" xr:uid="{00000000-0005-0000-0000-000075070000}"/>
    <cellStyle name="level1a 4 4 4 2 2" xfId="1298" xr:uid="{00000000-0005-0000-0000-000076070000}"/>
    <cellStyle name="level1a 4 4 4 2 2 2" xfId="1299" xr:uid="{00000000-0005-0000-0000-000077070000}"/>
    <cellStyle name="level1a 4 4 4 2 3" xfId="1300" xr:uid="{00000000-0005-0000-0000-000078070000}"/>
    <cellStyle name="level1a 4 4 4 3" xfId="1301" xr:uid="{00000000-0005-0000-0000-000079070000}"/>
    <cellStyle name="level1a 4 4 5" xfId="1302" xr:uid="{00000000-0005-0000-0000-00007A070000}"/>
    <cellStyle name="level1a 4 4 5 2" xfId="1303" xr:uid="{00000000-0005-0000-0000-00007B070000}"/>
    <cellStyle name="level1a 4 4 5 2 2" xfId="1304" xr:uid="{00000000-0005-0000-0000-00007C070000}"/>
    <cellStyle name="level1a 4 4 5 3" xfId="1305" xr:uid="{00000000-0005-0000-0000-00007D070000}"/>
    <cellStyle name="level1a 4 4 6" xfId="1306" xr:uid="{00000000-0005-0000-0000-00007E070000}"/>
    <cellStyle name="level1a 4 5" xfId="1307" xr:uid="{00000000-0005-0000-0000-00007F070000}"/>
    <cellStyle name="level1a 4 5 2" xfId="1308" xr:uid="{00000000-0005-0000-0000-000080070000}"/>
    <cellStyle name="level1a 4 5 2 2" xfId="1309" xr:uid="{00000000-0005-0000-0000-000081070000}"/>
    <cellStyle name="level1a 4 5 2 2 2" xfId="1310" xr:uid="{00000000-0005-0000-0000-000082070000}"/>
    <cellStyle name="level1a 4 5 2 3" xfId="1311" xr:uid="{00000000-0005-0000-0000-000083070000}"/>
    <cellStyle name="level1a 4 5 3" xfId="1312" xr:uid="{00000000-0005-0000-0000-000084070000}"/>
    <cellStyle name="level1a 4 6" xfId="1313" xr:uid="{00000000-0005-0000-0000-000085070000}"/>
    <cellStyle name="level1a 4 6 2" xfId="1314" xr:uid="{00000000-0005-0000-0000-000086070000}"/>
    <cellStyle name="level1a 4 6 2 2" xfId="1315" xr:uid="{00000000-0005-0000-0000-000087070000}"/>
    <cellStyle name="level1a 4 6 3" xfId="1316" xr:uid="{00000000-0005-0000-0000-000088070000}"/>
    <cellStyle name="level1a 4 7" xfId="1317" xr:uid="{00000000-0005-0000-0000-000089070000}"/>
    <cellStyle name="level1a 5" xfId="1318" xr:uid="{00000000-0005-0000-0000-00008A070000}"/>
    <cellStyle name="level1a 5 2" xfId="1319" xr:uid="{00000000-0005-0000-0000-00008B070000}"/>
    <cellStyle name="level1a 5 2 2" xfId="1320" xr:uid="{00000000-0005-0000-0000-00008C070000}"/>
    <cellStyle name="level1a 5 2 2 2" xfId="1321" xr:uid="{00000000-0005-0000-0000-00008D070000}"/>
    <cellStyle name="level1a 5 2 2 2 2" xfId="1322" xr:uid="{00000000-0005-0000-0000-00008E070000}"/>
    <cellStyle name="level1a 5 2 2 3" xfId="1323" xr:uid="{00000000-0005-0000-0000-00008F070000}"/>
    <cellStyle name="level1a 5 2 3" xfId="1324" xr:uid="{00000000-0005-0000-0000-000090070000}"/>
    <cellStyle name="level1a 5 3" xfId="1325" xr:uid="{00000000-0005-0000-0000-000091070000}"/>
    <cellStyle name="level1a 5 3 2" xfId="1326" xr:uid="{00000000-0005-0000-0000-000092070000}"/>
    <cellStyle name="level1a 5 3 2 2" xfId="1327" xr:uid="{00000000-0005-0000-0000-000093070000}"/>
    <cellStyle name="level1a 5 3 2 2 2" xfId="1328" xr:uid="{00000000-0005-0000-0000-000094070000}"/>
    <cellStyle name="level1a 5 3 2 3" xfId="1329" xr:uid="{00000000-0005-0000-0000-000095070000}"/>
    <cellStyle name="level1a 5 3 3" xfId="1330" xr:uid="{00000000-0005-0000-0000-000096070000}"/>
    <cellStyle name="level1a 5 4" xfId="1331" xr:uid="{00000000-0005-0000-0000-000097070000}"/>
    <cellStyle name="level1a 5 4 2" xfId="1332" xr:uid="{00000000-0005-0000-0000-000098070000}"/>
    <cellStyle name="level1a 5 4 2 2" xfId="1333" xr:uid="{00000000-0005-0000-0000-000099070000}"/>
    <cellStyle name="level1a 5 4 3" xfId="1334" xr:uid="{00000000-0005-0000-0000-00009A070000}"/>
    <cellStyle name="level1a 5 5" xfId="1335" xr:uid="{00000000-0005-0000-0000-00009B070000}"/>
    <cellStyle name="level1a 6" xfId="1336" xr:uid="{00000000-0005-0000-0000-00009C070000}"/>
    <cellStyle name="level1a 6 2" xfId="1337" xr:uid="{00000000-0005-0000-0000-00009D070000}"/>
    <cellStyle name="level1a 6 2 2" xfId="1338" xr:uid="{00000000-0005-0000-0000-00009E070000}"/>
    <cellStyle name="level1a 6 2 2 2" xfId="1339" xr:uid="{00000000-0005-0000-0000-00009F070000}"/>
    <cellStyle name="level1a 6 2 3" xfId="1340" xr:uid="{00000000-0005-0000-0000-0000A0070000}"/>
    <cellStyle name="level1a 6 3" xfId="1341" xr:uid="{00000000-0005-0000-0000-0000A1070000}"/>
    <cellStyle name="level1a 7" xfId="1342" xr:uid="{00000000-0005-0000-0000-0000A2070000}"/>
    <cellStyle name="level1a 7 2" xfId="1343" xr:uid="{00000000-0005-0000-0000-0000A3070000}"/>
    <cellStyle name="level1a 7 2 2" xfId="1344" xr:uid="{00000000-0005-0000-0000-0000A4070000}"/>
    <cellStyle name="level1a 7 2 2 2" xfId="1345" xr:uid="{00000000-0005-0000-0000-0000A5070000}"/>
    <cellStyle name="level1a 7 2 3" xfId="1346" xr:uid="{00000000-0005-0000-0000-0000A6070000}"/>
    <cellStyle name="level1a 7 3" xfId="1347" xr:uid="{00000000-0005-0000-0000-0000A7070000}"/>
    <cellStyle name="level1a 8" xfId="1348" xr:uid="{00000000-0005-0000-0000-0000A8070000}"/>
    <cellStyle name="level1a 8 2" xfId="1349" xr:uid="{00000000-0005-0000-0000-0000A9070000}"/>
    <cellStyle name="level1a 8 2 2" xfId="1350" xr:uid="{00000000-0005-0000-0000-0000AA070000}"/>
    <cellStyle name="level1a 8 2 2 2" xfId="1351" xr:uid="{00000000-0005-0000-0000-0000AB070000}"/>
    <cellStyle name="level1a 8 2 3" xfId="1352" xr:uid="{00000000-0005-0000-0000-0000AC070000}"/>
    <cellStyle name="level1a 8 3" xfId="1353" xr:uid="{00000000-0005-0000-0000-0000AD070000}"/>
    <cellStyle name="level1a 9" xfId="1354" xr:uid="{00000000-0005-0000-0000-0000AE070000}"/>
    <cellStyle name="level1a 9 2" xfId="1355" xr:uid="{00000000-0005-0000-0000-0000AF070000}"/>
    <cellStyle name="level1a 9 2 2" xfId="1356" xr:uid="{00000000-0005-0000-0000-0000B0070000}"/>
    <cellStyle name="level1a 9 2 2 2" xfId="1357" xr:uid="{00000000-0005-0000-0000-0000B1070000}"/>
    <cellStyle name="level1a 9 2 3" xfId="1358" xr:uid="{00000000-0005-0000-0000-0000B2070000}"/>
    <cellStyle name="level1a 9 3" xfId="1359" xr:uid="{00000000-0005-0000-0000-0000B3070000}"/>
    <cellStyle name="level2" xfId="1360" xr:uid="{00000000-0005-0000-0000-0000B4070000}"/>
    <cellStyle name="level2 2" xfId="1361" xr:uid="{00000000-0005-0000-0000-0000B5070000}"/>
    <cellStyle name="level2 2 2" xfId="1362" xr:uid="{00000000-0005-0000-0000-0000B6070000}"/>
    <cellStyle name="level2 2 2 2" xfId="1363" xr:uid="{00000000-0005-0000-0000-0000B7070000}"/>
    <cellStyle name="level2 2 2 3" xfId="1364" xr:uid="{00000000-0005-0000-0000-0000B8070000}"/>
    <cellStyle name="level2 2 2 3 2" xfId="1365" xr:uid="{00000000-0005-0000-0000-0000B9070000}"/>
    <cellStyle name="level2 2 3" xfId="1366" xr:uid="{00000000-0005-0000-0000-0000BA070000}"/>
    <cellStyle name="level2 2 3 2" xfId="1367" xr:uid="{00000000-0005-0000-0000-0000BB070000}"/>
    <cellStyle name="level2 2 4" xfId="1368" xr:uid="{00000000-0005-0000-0000-0000BC070000}"/>
    <cellStyle name="level2 2 4 2" xfId="1369" xr:uid="{00000000-0005-0000-0000-0000BD070000}"/>
    <cellStyle name="level2 2 5" xfId="1370" xr:uid="{00000000-0005-0000-0000-0000BE070000}"/>
    <cellStyle name="level2 2 5 2" xfId="1371" xr:uid="{00000000-0005-0000-0000-0000BF070000}"/>
    <cellStyle name="level2 2 6" xfId="1372" xr:uid="{00000000-0005-0000-0000-0000C0070000}"/>
    <cellStyle name="level2 2 6 2" xfId="1373" xr:uid="{00000000-0005-0000-0000-0000C1070000}"/>
    <cellStyle name="level2 2 7" xfId="1374" xr:uid="{00000000-0005-0000-0000-0000C2070000}"/>
    <cellStyle name="level2 2 7 2" xfId="1375" xr:uid="{00000000-0005-0000-0000-0000C3070000}"/>
    <cellStyle name="level2 3" xfId="1376" xr:uid="{00000000-0005-0000-0000-0000C4070000}"/>
    <cellStyle name="level2 4" xfId="1377" xr:uid="{00000000-0005-0000-0000-0000C5070000}"/>
    <cellStyle name="level2 5" xfId="1378" xr:uid="{00000000-0005-0000-0000-0000C6070000}"/>
    <cellStyle name="level2 6" xfId="1379" xr:uid="{00000000-0005-0000-0000-0000C7070000}"/>
    <cellStyle name="level2 7" xfId="1380" xr:uid="{00000000-0005-0000-0000-0000C8070000}"/>
    <cellStyle name="level2 8" xfId="1381" xr:uid="{00000000-0005-0000-0000-0000C9070000}"/>
    <cellStyle name="level2 9" xfId="1382" xr:uid="{00000000-0005-0000-0000-0000CA070000}"/>
    <cellStyle name="level2a" xfId="1383" xr:uid="{00000000-0005-0000-0000-0000CB070000}"/>
    <cellStyle name="level2a 2" xfId="1384" xr:uid="{00000000-0005-0000-0000-0000CC070000}"/>
    <cellStyle name="level2a 2 2" xfId="1385" xr:uid="{00000000-0005-0000-0000-0000CD070000}"/>
    <cellStyle name="level2a 2 2 2" xfId="1386" xr:uid="{00000000-0005-0000-0000-0000CE070000}"/>
    <cellStyle name="level2a 2 2 3" xfId="1387" xr:uid="{00000000-0005-0000-0000-0000CF070000}"/>
    <cellStyle name="level2a 2 2 3 2" xfId="1388" xr:uid="{00000000-0005-0000-0000-0000D0070000}"/>
    <cellStyle name="level2a 2 3" xfId="1389" xr:uid="{00000000-0005-0000-0000-0000D1070000}"/>
    <cellStyle name="level2a 2 3 2" xfId="1390" xr:uid="{00000000-0005-0000-0000-0000D2070000}"/>
    <cellStyle name="level2a 2 4" xfId="1391" xr:uid="{00000000-0005-0000-0000-0000D3070000}"/>
    <cellStyle name="level2a 2 4 2" xfId="1392" xr:uid="{00000000-0005-0000-0000-0000D4070000}"/>
    <cellStyle name="level2a 2 5" xfId="1393" xr:uid="{00000000-0005-0000-0000-0000D5070000}"/>
    <cellStyle name="level2a 2 5 2" xfId="1394" xr:uid="{00000000-0005-0000-0000-0000D6070000}"/>
    <cellStyle name="level2a 2 6" xfId="1395" xr:uid="{00000000-0005-0000-0000-0000D7070000}"/>
    <cellStyle name="level2a 2 6 2" xfId="1396" xr:uid="{00000000-0005-0000-0000-0000D8070000}"/>
    <cellStyle name="level2a 2 7" xfId="1397" xr:uid="{00000000-0005-0000-0000-0000D9070000}"/>
    <cellStyle name="level2a 2 7 2" xfId="1398" xr:uid="{00000000-0005-0000-0000-0000DA070000}"/>
    <cellStyle name="level2a 3" xfId="1399" xr:uid="{00000000-0005-0000-0000-0000DB070000}"/>
    <cellStyle name="level2a 4" xfId="1400" xr:uid="{00000000-0005-0000-0000-0000DC070000}"/>
    <cellStyle name="level2a 5" xfId="1401" xr:uid="{00000000-0005-0000-0000-0000DD070000}"/>
    <cellStyle name="level2a 6" xfId="1402" xr:uid="{00000000-0005-0000-0000-0000DE070000}"/>
    <cellStyle name="level2a 7" xfId="1403" xr:uid="{00000000-0005-0000-0000-0000DF070000}"/>
    <cellStyle name="level2a 8" xfId="1404" xr:uid="{00000000-0005-0000-0000-0000E0070000}"/>
    <cellStyle name="level2a 9" xfId="1405" xr:uid="{00000000-0005-0000-0000-0000E1070000}"/>
    <cellStyle name="level3" xfId="1406" xr:uid="{00000000-0005-0000-0000-0000E2070000}"/>
    <cellStyle name="level3 2" xfId="1407" xr:uid="{00000000-0005-0000-0000-0000E3070000}"/>
    <cellStyle name="level3 3" xfId="1408" xr:uid="{00000000-0005-0000-0000-0000E4070000}"/>
    <cellStyle name="level3 4" xfId="1409" xr:uid="{00000000-0005-0000-0000-0000E5070000}"/>
    <cellStyle name="level3 5" xfId="1410" xr:uid="{00000000-0005-0000-0000-0000E6070000}"/>
    <cellStyle name="level3 6" xfId="1411" xr:uid="{00000000-0005-0000-0000-0000E7070000}"/>
    <cellStyle name="level3 7" xfId="1412" xr:uid="{00000000-0005-0000-0000-0000E8070000}"/>
    <cellStyle name="level3 8" xfId="1413" xr:uid="{00000000-0005-0000-0000-0000E9070000}"/>
    <cellStyle name="level3 9" xfId="1414" xr:uid="{00000000-0005-0000-0000-0000EA070000}"/>
    <cellStyle name="Line titles-Rows" xfId="1415" xr:uid="{00000000-0005-0000-0000-0000EB070000}"/>
    <cellStyle name="Line titles-Rows 2" xfId="1416" xr:uid="{00000000-0005-0000-0000-0000EC070000}"/>
    <cellStyle name="Line titles-Rows 2 2" xfId="1417" xr:uid="{00000000-0005-0000-0000-0000ED070000}"/>
    <cellStyle name="Line titles-Rows 2 2 2" xfId="1418" xr:uid="{00000000-0005-0000-0000-0000EE070000}"/>
    <cellStyle name="Line titles-Rows 2 2 2 2" xfId="1419" xr:uid="{00000000-0005-0000-0000-0000EF070000}"/>
    <cellStyle name="Line titles-Rows 2 2 3" xfId="1420" xr:uid="{00000000-0005-0000-0000-0000F0070000}"/>
    <cellStyle name="Line titles-Rows 2 2 3 2" xfId="1421" xr:uid="{00000000-0005-0000-0000-0000F1070000}"/>
    <cellStyle name="Line titles-Rows 2 2 4" xfId="1422" xr:uid="{00000000-0005-0000-0000-0000F2070000}"/>
    <cellStyle name="Line titles-Rows 2 3" xfId="1423" xr:uid="{00000000-0005-0000-0000-0000F3070000}"/>
    <cellStyle name="Line titles-Rows 2 3 2" xfId="1424" xr:uid="{00000000-0005-0000-0000-0000F4070000}"/>
    <cellStyle name="Line titles-Rows 2 3 2 2" xfId="1425" xr:uid="{00000000-0005-0000-0000-0000F5070000}"/>
    <cellStyle name="Line titles-Rows 2 3 3" xfId="1426" xr:uid="{00000000-0005-0000-0000-0000F6070000}"/>
    <cellStyle name="Line titles-Rows 2 3 3 2" xfId="1427" xr:uid="{00000000-0005-0000-0000-0000F7070000}"/>
    <cellStyle name="Line titles-Rows 2 3 4" xfId="1428" xr:uid="{00000000-0005-0000-0000-0000F8070000}"/>
    <cellStyle name="Line titles-Rows 2 4" xfId="1429" xr:uid="{00000000-0005-0000-0000-0000F9070000}"/>
    <cellStyle name="Line titles-Rows 2 4 2" xfId="1430" xr:uid="{00000000-0005-0000-0000-0000FA070000}"/>
    <cellStyle name="Line titles-Rows 2 4 2 2" xfId="1431" xr:uid="{00000000-0005-0000-0000-0000FB070000}"/>
    <cellStyle name="Line titles-Rows 2 4 3" xfId="1432" xr:uid="{00000000-0005-0000-0000-0000FC070000}"/>
    <cellStyle name="Line titles-Rows 2 4 3 2" xfId="1433" xr:uid="{00000000-0005-0000-0000-0000FD070000}"/>
    <cellStyle name="Line titles-Rows 2 4 4" xfId="1434" xr:uid="{00000000-0005-0000-0000-0000FE070000}"/>
    <cellStyle name="Line titles-Rows 2 5" xfId="1435" xr:uid="{00000000-0005-0000-0000-0000FF070000}"/>
    <cellStyle name="Line titles-Rows 2 5 2" xfId="1436" xr:uid="{00000000-0005-0000-0000-000000080000}"/>
    <cellStyle name="Line titles-Rows 2 6" xfId="1437" xr:uid="{00000000-0005-0000-0000-000001080000}"/>
    <cellStyle name="Line titles-Rows 2 6 2" xfId="1438" xr:uid="{00000000-0005-0000-0000-000002080000}"/>
    <cellStyle name="Line titles-Rows 2 7" xfId="1439" xr:uid="{00000000-0005-0000-0000-000003080000}"/>
    <cellStyle name="Line titles-Rows 3" xfId="1440" xr:uid="{00000000-0005-0000-0000-000004080000}"/>
    <cellStyle name="Line titles-Rows 3 2" xfId="1441" xr:uid="{00000000-0005-0000-0000-000005080000}"/>
    <cellStyle name="Line titles-Rows 3 2 2" xfId="1442" xr:uid="{00000000-0005-0000-0000-000006080000}"/>
    <cellStyle name="Line titles-Rows 3 3" xfId="1443" xr:uid="{00000000-0005-0000-0000-000007080000}"/>
    <cellStyle name="Line titles-Rows 3 3 2" xfId="1444" xr:uid="{00000000-0005-0000-0000-000008080000}"/>
    <cellStyle name="Line titles-Rows 3 4" xfId="1445" xr:uid="{00000000-0005-0000-0000-000009080000}"/>
    <cellStyle name="Line titles-Rows 4" xfId="1446" xr:uid="{00000000-0005-0000-0000-00000A080000}"/>
    <cellStyle name="Line titles-Rows 4 2" xfId="1447" xr:uid="{00000000-0005-0000-0000-00000B080000}"/>
    <cellStyle name="Line titles-Rows 4 2 2" xfId="1448" xr:uid="{00000000-0005-0000-0000-00000C080000}"/>
    <cellStyle name="Line titles-Rows 4 3" xfId="1449" xr:uid="{00000000-0005-0000-0000-00000D080000}"/>
    <cellStyle name="Line titles-Rows 4 3 2" xfId="1450" xr:uid="{00000000-0005-0000-0000-00000E080000}"/>
    <cellStyle name="Line titles-Rows 4 4" xfId="1451" xr:uid="{00000000-0005-0000-0000-00000F080000}"/>
    <cellStyle name="Line titles-Rows 5" xfId="1452" xr:uid="{00000000-0005-0000-0000-000010080000}"/>
    <cellStyle name="Line titles-Rows 5 2" xfId="1453" xr:uid="{00000000-0005-0000-0000-000011080000}"/>
    <cellStyle name="Line titles-Rows 5 2 2" xfId="1454" xr:uid="{00000000-0005-0000-0000-000012080000}"/>
    <cellStyle name="Line titles-Rows 5 3" xfId="1455" xr:uid="{00000000-0005-0000-0000-000013080000}"/>
    <cellStyle name="Line titles-Rows 5 3 2" xfId="1456" xr:uid="{00000000-0005-0000-0000-000014080000}"/>
    <cellStyle name="Line titles-Rows 5 4" xfId="1457" xr:uid="{00000000-0005-0000-0000-000015080000}"/>
    <cellStyle name="Line titles-Rows 6" xfId="1458" xr:uid="{00000000-0005-0000-0000-000016080000}"/>
    <cellStyle name="Line titles-Rows 6 2" xfId="1459" xr:uid="{00000000-0005-0000-0000-000017080000}"/>
    <cellStyle name="Line titles-Rows 7" xfId="1460" xr:uid="{00000000-0005-0000-0000-000018080000}"/>
    <cellStyle name="Line titles-Rows 7 2" xfId="1461" xr:uid="{00000000-0005-0000-0000-000019080000}"/>
    <cellStyle name="Line titles-Rows 8" xfId="1462" xr:uid="{00000000-0005-0000-0000-00001A080000}"/>
    <cellStyle name="Line titles-Rows 9" xfId="1463" xr:uid="{00000000-0005-0000-0000-00001B080000}"/>
    <cellStyle name="Link" xfId="2" builtinId="8"/>
    <cellStyle name="Link 2" xfId="6280" xr:uid="{00000000-0005-0000-0000-00001C080000}"/>
    <cellStyle name="Link 2 2" xfId="6427" xr:uid="{F32A10F2-3908-4795-ADAF-21EB5E86EB3B}"/>
    <cellStyle name="Link 3" xfId="6281" xr:uid="{00000000-0005-0000-0000-00001D080000}"/>
    <cellStyle name="Link 4" xfId="6282" xr:uid="{00000000-0005-0000-0000-00001E080000}"/>
    <cellStyle name="Link 4 2" xfId="6429" xr:uid="{97C8C83F-53DA-4A75-A37A-474184B4B77F}"/>
    <cellStyle name="Linked Cell 2" xfId="1464" xr:uid="{00000000-0005-0000-0000-00001F080000}"/>
    <cellStyle name="Migliaia (0)_conti99" xfId="1465" xr:uid="{00000000-0005-0000-0000-000020080000}"/>
    <cellStyle name="Milliers [0]_8GRAD" xfId="1466" xr:uid="{00000000-0005-0000-0000-000021080000}"/>
    <cellStyle name="Milliers_8GRAD" xfId="1467" xr:uid="{00000000-0005-0000-0000-000022080000}"/>
    <cellStyle name="Monétaire [0]_8GRAD" xfId="1468" xr:uid="{00000000-0005-0000-0000-000023080000}"/>
    <cellStyle name="Monétaire_8GRAD" xfId="1469" xr:uid="{00000000-0005-0000-0000-000024080000}"/>
    <cellStyle name="Muster" xfId="6283" xr:uid="{00000000-0005-0000-0000-000025080000}"/>
    <cellStyle name="Muster1" xfId="6284" xr:uid="{00000000-0005-0000-0000-000026080000}"/>
    <cellStyle name="Neutral 2" xfId="1470" xr:uid="{00000000-0005-0000-0000-000027080000}"/>
    <cellStyle name="Neutral 2 2" xfId="1471" xr:uid="{00000000-0005-0000-0000-000028080000}"/>
    <cellStyle name="Neutral 2 3" xfId="1472" xr:uid="{00000000-0005-0000-0000-000029080000}"/>
    <cellStyle name="Neutral 3" xfId="6285" xr:uid="{00000000-0005-0000-0000-00002A080000}"/>
    <cellStyle name="Neutral 4" xfId="6286" xr:uid="{00000000-0005-0000-0000-00002B080000}"/>
    <cellStyle name="Neutral 5" xfId="6287" xr:uid="{00000000-0005-0000-0000-00002C080000}"/>
    <cellStyle name="Normaali 2" xfId="1473" xr:uid="{00000000-0005-0000-0000-00002D080000}"/>
    <cellStyle name="Normaali 2 2" xfId="1474" xr:uid="{00000000-0005-0000-0000-00002E080000}"/>
    <cellStyle name="Normaali 2 3" xfId="1475" xr:uid="{00000000-0005-0000-0000-00002F080000}"/>
    <cellStyle name="Normaali 2 4" xfId="1476" xr:uid="{00000000-0005-0000-0000-000030080000}"/>
    <cellStyle name="Normaali 2 5" xfId="1477" xr:uid="{00000000-0005-0000-0000-000031080000}"/>
    <cellStyle name="Normaali 3" xfId="1478" xr:uid="{00000000-0005-0000-0000-000032080000}"/>
    <cellStyle name="Normaali 3 2" xfId="1479" xr:uid="{00000000-0005-0000-0000-000033080000}"/>
    <cellStyle name="Normaali 3 3" xfId="1480" xr:uid="{00000000-0005-0000-0000-000034080000}"/>
    <cellStyle name="Normaali 3 4" xfId="1481" xr:uid="{00000000-0005-0000-0000-000035080000}"/>
    <cellStyle name="Normaali 3 5" xfId="1482" xr:uid="{00000000-0005-0000-0000-000036080000}"/>
    <cellStyle name="Normal" xfId="1483" xr:uid="{00000000-0005-0000-0000-000037080000}"/>
    <cellStyle name="Normal - Style1" xfId="1484" xr:uid="{00000000-0005-0000-0000-000038080000}"/>
    <cellStyle name="Normal - Style1 2" xfId="1485" xr:uid="{00000000-0005-0000-0000-000039080000}"/>
    <cellStyle name="Normal 10" xfId="1486" xr:uid="{00000000-0005-0000-0000-00003A080000}"/>
    <cellStyle name="Normal 10 2" xfId="1487" xr:uid="{00000000-0005-0000-0000-00003B080000}"/>
    <cellStyle name="Normal 10 2 2" xfId="1488" xr:uid="{00000000-0005-0000-0000-00003C080000}"/>
    <cellStyle name="Normal 10 3" xfId="1489" xr:uid="{00000000-0005-0000-0000-00003D080000}"/>
    <cellStyle name="Normal 11" xfId="1490" xr:uid="{00000000-0005-0000-0000-00003E080000}"/>
    <cellStyle name="Normal 11 2" xfId="1491" xr:uid="{00000000-0005-0000-0000-00003F080000}"/>
    <cellStyle name="Normal 11 2 10" xfId="1492" xr:uid="{00000000-0005-0000-0000-000040080000}"/>
    <cellStyle name="Normal 11 2 10 2" xfId="1493" xr:uid="{00000000-0005-0000-0000-000041080000}"/>
    <cellStyle name="Normal 11 2 11" xfId="1494" xr:uid="{00000000-0005-0000-0000-000042080000}"/>
    <cellStyle name="Normal 11 2 11 2" xfId="1495" xr:uid="{00000000-0005-0000-0000-000043080000}"/>
    <cellStyle name="Normal 11 2 12" xfId="1496" xr:uid="{00000000-0005-0000-0000-000044080000}"/>
    <cellStyle name="Normal 11 2 13" xfId="1497" xr:uid="{00000000-0005-0000-0000-000045080000}"/>
    <cellStyle name="Normal 11 2 14" xfId="1498" xr:uid="{00000000-0005-0000-0000-000046080000}"/>
    <cellStyle name="Normal 11 2 2" xfId="1499" xr:uid="{00000000-0005-0000-0000-000047080000}"/>
    <cellStyle name="Normal 11 2 2 2" xfId="1500" xr:uid="{00000000-0005-0000-0000-000048080000}"/>
    <cellStyle name="Normal 11 2 2 2 2" xfId="1501" xr:uid="{00000000-0005-0000-0000-000049080000}"/>
    <cellStyle name="Normal 11 2 2 2 3" xfId="1502" xr:uid="{00000000-0005-0000-0000-00004A080000}"/>
    <cellStyle name="Normal 11 2 2 3" xfId="1503" xr:uid="{00000000-0005-0000-0000-00004B080000}"/>
    <cellStyle name="Normal 11 2 2 3 2" xfId="1504" xr:uid="{00000000-0005-0000-0000-00004C080000}"/>
    <cellStyle name="Normal 11 2 2 4" xfId="1505" xr:uid="{00000000-0005-0000-0000-00004D080000}"/>
    <cellStyle name="Normal 11 2 2 4 2" xfId="1506" xr:uid="{00000000-0005-0000-0000-00004E080000}"/>
    <cellStyle name="Normal 11 2 2 5" xfId="1507" xr:uid="{00000000-0005-0000-0000-00004F080000}"/>
    <cellStyle name="Normal 11 2 2 5 2" xfId="1508" xr:uid="{00000000-0005-0000-0000-000050080000}"/>
    <cellStyle name="Normal 11 2 2 6" xfId="1509" xr:uid="{00000000-0005-0000-0000-000051080000}"/>
    <cellStyle name="Normal 11 2 2 7" xfId="1510" xr:uid="{00000000-0005-0000-0000-000052080000}"/>
    <cellStyle name="Normal 11 2 3" xfId="1511" xr:uid="{00000000-0005-0000-0000-000053080000}"/>
    <cellStyle name="Normal 11 2 3 2" xfId="1512" xr:uid="{00000000-0005-0000-0000-000054080000}"/>
    <cellStyle name="Normal 11 2 3 2 2" xfId="1513" xr:uid="{00000000-0005-0000-0000-000055080000}"/>
    <cellStyle name="Normal 11 2 3 2 2 2" xfId="1514" xr:uid="{00000000-0005-0000-0000-000056080000}"/>
    <cellStyle name="Normal 11 2 3 2 3" xfId="1515" xr:uid="{00000000-0005-0000-0000-000057080000}"/>
    <cellStyle name="Normal 11 2 3 3" xfId="1516" xr:uid="{00000000-0005-0000-0000-000058080000}"/>
    <cellStyle name="Normal 11 2 3 3 2" xfId="1517" xr:uid="{00000000-0005-0000-0000-000059080000}"/>
    <cellStyle name="Normal 11 2 3 4" xfId="1518" xr:uid="{00000000-0005-0000-0000-00005A080000}"/>
    <cellStyle name="Normal 11 2 3 5" xfId="1519" xr:uid="{00000000-0005-0000-0000-00005B080000}"/>
    <cellStyle name="Normal 11 2 3 6" xfId="1520" xr:uid="{00000000-0005-0000-0000-00005C080000}"/>
    <cellStyle name="Normal 11 2 4" xfId="1521" xr:uid="{00000000-0005-0000-0000-00005D080000}"/>
    <cellStyle name="Normal 11 2 4 2" xfId="1522" xr:uid="{00000000-0005-0000-0000-00005E080000}"/>
    <cellStyle name="Normal 11 2 4 3" xfId="1523" xr:uid="{00000000-0005-0000-0000-00005F080000}"/>
    <cellStyle name="Normal 11 2 4 4" xfId="1524" xr:uid="{00000000-0005-0000-0000-000060080000}"/>
    <cellStyle name="Normal 11 2 5" xfId="1525" xr:uid="{00000000-0005-0000-0000-000061080000}"/>
    <cellStyle name="Normal 11 2 5 2" xfId="1526" xr:uid="{00000000-0005-0000-0000-000062080000}"/>
    <cellStyle name="Normal 11 2 6" xfId="1527" xr:uid="{00000000-0005-0000-0000-000063080000}"/>
    <cellStyle name="Normal 11 2 6 2" xfId="1528" xr:uid="{00000000-0005-0000-0000-000064080000}"/>
    <cellStyle name="Normal 11 2 7" xfId="1529" xr:uid="{00000000-0005-0000-0000-000065080000}"/>
    <cellStyle name="Normal 11 2 7 2" xfId="1530" xr:uid="{00000000-0005-0000-0000-000066080000}"/>
    <cellStyle name="Normal 11 2 8" xfId="1531" xr:uid="{00000000-0005-0000-0000-000067080000}"/>
    <cellStyle name="Normal 11 2 8 2" xfId="1532" xr:uid="{00000000-0005-0000-0000-000068080000}"/>
    <cellStyle name="Normal 11 2 9" xfId="1533" xr:uid="{00000000-0005-0000-0000-000069080000}"/>
    <cellStyle name="Normal 11 2 9 2" xfId="1534" xr:uid="{00000000-0005-0000-0000-00006A080000}"/>
    <cellStyle name="Normal 11 3" xfId="1535" xr:uid="{00000000-0005-0000-0000-00006B080000}"/>
    <cellStyle name="Normal 11 3 2" xfId="1536" xr:uid="{00000000-0005-0000-0000-00006C080000}"/>
    <cellStyle name="Normal 11 3 2 2" xfId="1537" xr:uid="{00000000-0005-0000-0000-00006D080000}"/>
    <cellStyle name="Normal 11 3 3" xfId="1538" xr:uid="{00000000-0005-0000-0000-00006E080000}"/>
    <cellStyle name="Normal 11 3 4" xfId="1539" xr:uid="{00000000-0005-0000-0000-00006F080000}"/>
    <cellStyle name="Normal 11 4" xfId="1540" xr:uid="{00000000-0005-0000-0000-000070080000}"/>
    <cellStyle name="Normal 11 4 2" xfId="1541" xr:uid="{00000000-0005-0000-0000-000071080000}"/>
    <cellStyle name="Normal 11 4 2 2" xfId="1542" xr:uid="{00000000-0005-0000-0000-000072080000}"/>
    <cellStyle name="Normal 11 4 3" xfId="1543" xr:uid="{00000000-0005-0000-0000-000073080000}"/>
    <cellStyle name="Normal 11 4 4" xfId="1544" xr:uid="{00000000-0005-0000-0000-000074080000}"/>
    <cellStyle name="Normal 11 5" xfId="1545" xr:uid="{00000000-0005-0000-0000-000075080000}"/>
    <cellStyle name="Normal 11 5 2" xfId="1546" xr:uid="{00000000-0005-0000-0000-000076080000}"/>
    <cellStyle name="Normal 11 5 3" xfId="1547" xr:uid="{00000000-0005-0000-0000-000077080000}"/>
    <cellStyle name="Normal 11 6" xfId="1548" xr:uid="{00000000-0005-0000-0000-000078080000}"/>
    <cellStyle name="Normal 11 6 2" xfId="1549" xr:uid="{00000000-0005-0000-0000-000079080000}"/>
    <cellStyle name="Normal 11 6 2 2" xfId="1550" xr:uid="{00000000-0005-0000-0000-00007A080000}"/>
    <cellStyle name="Normal 11 6 2 3" xfId="1551" xr:uid="{00000000-0005-0000-0000-00007B080000}"/>
    <cellStyle name="Normal 11 6 3" xfId="1552" xr:uid="{00000000-0005-0000-0000-00007C080000}"/>
    <cellStyle name="Normal 11 6 3 2" xfId="1553" xr:uid="{00000000-0005-0000-0000-00007D080000}"/>
    <cellStyle name="Normal 11 6 4" xfId="1554" xr:uid="{00000000-0005-0000-0000-00007E080000}"/>
    <cellStyle name="Normal 11 6 4 2" xfId="1555" xr:uid="{00000000-0005-0000-0000-00007F080000}"/>
    <cellStyle name="Normal 11 6 5" xfId="1556" xr:uid="{00000000-0005-0000-0000-000080080000}"/>
    <cellStyle name="Normal 11 7" xfId="1557" xr:uid="{00000000-0005-0000-0000-000081080000}"/>
    <cellStyle name="Normal 11 7 2" xfId="1558" xr:uid="{00000000-0005-0000-0000-000082080000}"/>
    <cellStyle name="Normal 11 8" xfId="1559" xr:uid="{00000000-0005-0000-0000-000083080000}"/>
    <cellStyle name="Normal 11 9" xfId="1560" xr:uid="{00000000-0005-0000-0000-000084080000}"/>
    <cellStyle name="Normal 12" xfId="1561" xr:uid="{00000000-0005-0000-0000-000085080000}"/>
    <cellStyle name="Normal 12 2" xfId="1562" xr:uid="{00000000-0005-0000-0000-000086080000}"/>
    <cellStyle name="Normal 12 2 2" xfId="1563" xr:uid="{00000000-0005-0000-0000-000087080000}"/>
    <cellStyle name="Normal 12 3" xfId="1564" xr:uid="{00000000-0005-0000-0000-000088080000}"/>
    <cellStyle name="Normal 13" xfId="1565" xr:uid="{00000000-0005-0000-0000-000089080000}"/>
    <cellStyle name="Normal 13 10" xfId="1566" xr:uid="{00000000-0005-0000-0000-00008A080000}"/>
    <cellStyle name="Normal 13 10 2" xfId="1567" xr:uid="{00000000-0005-0000-0000-00008B080000}"/>
    <cellStyle name="Normal 13 11" xfId="1568" xr:uid="{00000000-0005-0000-0000-00008C080000}"/>
    <cellStyle name="Normal 13 12" xfId="1569" xr:uid="{00000000-0005-0000-0000-00008D080000}"/>
    <cellStyle name="Normal 13 13" xfId="1570" xr:uid="{00000000-0005-0000-0000-00008E080000}"/>
    <cellStyle name="Normal 13 2" xfId="1571" xr:uid="{00000000-0005-0000-0000-00008F080000}"/>
    <cellStyle name="Normal 13 2 10" xfId="1572" xr:uid="{00000000-0005-0000-0000-000090080000}"/>
    <cellStyle name="Normal 13 2 11" xfId="1573" xr:uid="{00000000-0005-0000-0000-000091080000}"/>
    <cellStyle name="Normal 13 2 2" xfId="1574" xr:uid="{00000000-0005-0000-0000-000092080000}"/>
    <cellStyle name="Normal 13 2 2 2" xfId="1575" xr:uid="{00000000-0005-0000-0000-000093080000}"/>
    <cellStyle name="Normal 13 2 2 2 2" xfId="1576" xr:uid="{00000000-0005-0000-0000-000094080000}"/>
    <cellStyle name="Normal 13 2 2 2 3" xfId="1577" xr:uid="{00000000-0005-0000-0000-000095080000}"/>
    <cellStyle name="Normal 13 2 2 3" xfId="1578" xr:uid="{00000000-0005-0000-0000-000096080000}"/>
    <cellStyle name="Normal 13 2 2 3 2" xfId="1579" xr:uid="{00000000-0005-0000-0000-000097080000}"/>
    <cellStyle name="Normal 13 2 2 4" xfId="1580" xr:uid="{00000000-0005-0000-0000-000098080000}"/>
    <cellStyle name="Normal 13 2 2 4 2" xfId="1581" xr:uid="{00000000-0005-0000-0000-000099080000}"/>
    <cellStyle name="Normal 13 2 2 5" xfId="1582" xr:uid="{00000000-0005-0000-0000-00009A080000}"/>
    <cellStyle name="Normal 13 2 2 5 2" xfId="1583" xr:uid="{00000000-0005-0000-0000-00009B080000}"/>
    <cellStyle name="Normal 13 2 2 6" xfId="1584" xr:uid="{00000000-0005-0000-0000-00009C080000}"/>
    <cellStyle name="Normal 13 2 2 7" xfId="1585" xr:uid="{00000000-0005-0000-0000-00009D080000}"/>
    <cellStyle name="Normal 13 2 3" xfId="1586" xr:uid="{00000000-0005-0000-0000-00009E080000}"/>
    <cellStyle name="Normal 13 2 3 2" xfId="1587" xr:uid="{00000000-0005-0000-0000-00009F080000}"/>
    <cellStyle name="Normal 13 2 3 2 2" xfId="1588" xr:uid="{00000000-0005-0000-0000-0000A0080000}"/>
    <cellStyle name="Normal 13 2 3 2 3" xfId="1589" xr:uid="{00000000-0005-0000-0000-0000A1080000}"/>
    <cellStyle name="Normal 13 2 3 3" xfId="1590" xr:uid="{00000000-0005-0000-0000-0000A2080000}"/>
    <cellStyle name="Normal 13 2 3 3 2" xfId="1591" xr:uid="{00000000-0005-0000-0000-0000A3080000}"/>
    <cellStyle name="Normal 13 2 3 4" xfId="1592" xr:uid="{00000000-0005-0000-0000-0000A4080000}"/>
    <cellStyle name="Normal 13 2 3 5" xfId="1593" xr:uid="{00000000-0005-0000-0000-0000A5080000}"/>
    <cellStyle name="Normal 13 2 3 6" xfId="1594" xr:uid="{00000000-0005-0000-0000-0000A6080000}"/>
    <cellStyle name="Normal 13 2 4" xfId="1595" xr:uid="{00000000-0005-0000-0000-0000A7080000}"/>
    <cellStyle name="Normal 13 2 4 2" xfId="1596" xr:uid="{00000000-0005-0000-0000-0000A8080000}"/>
    <cellStyle name="Normal 13 2 4 3" xfId="1597" xr:uid="{00000000-0005-0000-0000-0000A9080000}"/>
    <cellStyle name="Normal 13 2 5" xfId="1598" xr:uid="{00000000-0005-0000-0000-0000AA080000}"/>
    <cellStyle name="Normal 13 2 5 2" xfId="1599" xr:uid="{00000000-0005-0000-0000-0000AB080000}"/>
    <cellStyle name="Normal 13 2 6" xfId="1600" xr:uid="{00000000-0005-0000-0000-0000AC080000}"/>
    <cellStyle name="Normal 13 2 6 2" xfId="1601" xr:uid="{00000000-0005-0000-0000-0000AD080000}"/>
    <cellStyle name="Normal 13 2 7" xfId="1602" xr:uid="{00000000-0005-0000-0000-0000AE080000}"/>
    <cellStyle name="Normal 13 2 7 2" xfId="1603" xr:uid="{00000000-0005-0000-0000-0000AF080000}"/>
    <cellStyle name="Normal 13 2 8" xfId="1604" xr:uid="{00000000-0005-0000-0000-0000B0080000}"/>
    <cellStyle name="Normal 13 2 8 2" xfId="1605" xr:uid="{00000000-0005-0000-0000-0000B1080000}"/>
    <cellStyle name="Normal 13 2 9" xfId="1606" xr:uid="{00000000-0005-0000-0000-0000B2080000}"/>
    <cellStyle name="Normal 13 2 9 2" xfId="1607" xr:uid="{00000000-0005-0000-0000-0000B3080000}"/>
    <cellStyle name="Normal 13 3" xfId="1608" xr:uid="{00000000-0005-0000-0000-0000B4080000}"/>
    <cellStyle name="Normal 13 3 2" xfId="1609" xr:uid="{00000000-0005-0000-0000-0000B5080000}"/>
    <cellStyle name="Normal 13 3 2 2" xfId="1610" xr:uid="{00000000-0005-0000-0000-0000B6080000}"/>
    <cellStyle name="Normal 13 3 2 3" xfId="1611" xr:uid="{00000000-0005-0000-0000-0000B7080000}"/>
    <cellStyle name="Normal 13 3 3" xfId="1612" xr:uid="{00000000-0005-0000-0000-0000B8080000}"/>
    <cellStyle name="Normal 13 3 3 2" xfId="1613" xr:uid="{00000000-0005-0000-0000-0000B9080000}"/>
    <cellStyle name="Normal 13 3 4" xfId="1614" xr:uid="{00000000-0005-0000-0000-0000BA080000}"/>
    <cellStyle name="Normal 13 3 4 2" xfId="1615" xr:uid="{00000000-0005-0000-0000-0000BB080000}"/>
    <cellStyle name="Normal 13 3 5" xfId="1616" xr:uid="{00000000-0005-0000-0000-0000BC080000}"/>
    <cellStyle name="Normal 13 3 6" xfId="1617" xr:uid="{00000000-0005-0000-0000-0000BD080000}"/>
    <cellStyle name="Normal 13 3 7" xfId="1618" xr:uid="{00000000-0005-0000-0000-0000BE080000}"/>
    <cellStyle name="Normal 13 4" xfId="1619" xr:uid="{00000000-0005-0000-0000-0000BF080000}"/>
    <cellStyle name="Normal 13 4 2" xfId="1620" xr:uid="{00000000-0005-0000-0000-0000C0080000}"/>
    <cellStyle name="Normal 13 4 3" xfId="1621" xr:uid="{00000000-0005-0000-0000-0000C1080000}"/>
    <cellStyle name="Normal 13 5" xfId="1622" xr:uid="{00000000-0005-0000-0000-0000C2080000}"/>
    <cellStyle name="Normal 13 5 2" xfId="1623" xr:uid="{00000000-0005-0000-0000-0000C3080000}"/>
    <cellStyle name="Normal 13 5 3" xfId="1624" xr:uid="{00000000-0005-0000-0000-0000C4080000}"/>
    <cellStyle name="Normal 13 6" xfId="1625" xr:uid="{00000000-0005-0000-0000-0000C5080000}"/>
    <cellStyle name="Normal 13 6 2" xfId="1626" xr:uid="{00000000-0005-0000-0000-0000C6080000}"/>
    <cellStyle name="Normal 13 7" xfId="1627" xr:uid="{00000000-0005-0000-0000-0000C7080000}"/>
    <cellStyle name="Normal 13 7 2" xfId="1628" xr:uid="{00000000-0005-0000-0000-0000C8080000}"/>
    <cellStyle name="Normal 13 8" xfId="1629" xr:uid="{00000000-0005-0000-0000-0000C9080000}"/>
    <cellStyle name="Normal 13 8 2" xfId="1630" xr:uid="{00000000-0005-0000-0000-0000CA080000}"/>
    <cellStyle name="Normal 13 9" xfId="1631" xr:uid="{00000000-0005-0000-0000-0000CB080000}"/>
    <cellStyle name="Normal 13 9 2" xfId="1632" xr:uid="{00000000-0005-0000-0000-0000CC080000}"/>
    <cellStyle name="Normal 14" xfId="1633" xr:uid="{00000000-0005-0000-0000-0000CD080000}"/>
    <cellStyle name="Normal 14 10" xfId="1634" xr:uid="{00000000-0005-0000-0000-0000CE080000}"/>
    <cellStyle name="Normal 14 11" xfId="1635" xr:uid="{00000000-0005-0000-0000-0000CF080000}"/>
    <cellStyle name="Normal 14 12" xfId="1636" xr:uid="{00000000-0005-0000-0000-0000D0080000}"/>
    <cellStyle name="Normal 14 2" xfId="1637" xr:uid="{00000000-0005-0000-0000-0000D1080000}"/>
    <cellStyle name="Normal 14 2 2" xfId="1638" xr:uid="{00000000-0005-0000-0000-0000D2080000}"/>
    <cellStyle name="Normal 14 2 2 2" xfId="1639" xr:uid="{00000000-0005-0000-0000-0000D3080000}"/>
    <cellStyle name="Normal 14 2 2 3" xfId="1640" xr:uid="{00000000-0005-0000-0000-0000D4080000}"/>
    <cellStyle name="Normal 14 2 3" xfId="1641" xr:uid="{00000000-0005-0000-0000-0000D5080000}"/>
    <cellStyle name="Normal 14 2 3 2" xfId="1642" xr:uid="{00000000-0005-0000-0000-0000D6080000}"/>
    <cellStyle name="Normal 14 2 3 3" xfId="1643" xr:uid="{00000000-0005-0000-0000-0000D7080000}"/>
    <cellStyle name="Normal 14 2 4" xfId="1644" xr:uid="{00000000-0005-0000-0000-0000D8080000}"/>
    <cellStyle name="Normal 14 2 4 2" xfId="1645" xr:uid="{00000000-0005-0000-0000-0000D9080000}"/>
    <cellStyle name="Normal 14 2 5" xfId="1646" xr:uid="{00000000-0005-0000-0000-0000DA080000}"/>
    <cellStyle name="Normal 14 2 5 2" xfId="1647" xr:uid="{00000000-0005-0000-0000-0000DB080000}"/>
    <cellStyle name="Normal 14 2 6" xfId="1648" xr:uid="{00000000-0005-0000-0000-0000DC080000}"/>
    <cellStyle name="Normal 14 2 7" xfId="1649" xr:uid="{00000000-0005-0000-0000-0000DD080000}"/>
    <cellStyle name="Normal 14 3" xfId="1650" xr:uid="{00000000-0005-0000-0000-0000DE080000}"/>
    <cellStyle name="Normal 14 3 2" xfId="1651" xr:uid="{00000000-0005-0000-0000-0000DF080000}"/>
    <cellStyle name="Normal 14 3 3" xfId="1652" xr:uid="{00000000-0005-0000-0000-0000E0080000}"/>
    <cellStyle name="Normal 14 4" xfId="1653" xr:uid="{00000000-0005-0000-0000-0000E1080000}"/>
    <cellStyle name="Normal 14 4 2" xfId="1654" xr:uid="{00000000-0005-0000-0000-0000E2080000}"/>
    <cellStyle name="Normal 14 4 3" xfId="1655" xr:uid="{00000000-0005-0000-0000-0000E3080000}"/>
    <cellStyle name="Normal 14 5" xfId="1656" xr:uid="{00000000-0005-0000-0000-0000E4080000}"/>
    <cellStyle name="Normal 14 5 2" xfId="1657" xr:uid="{00000000-0005-0000-0000-0000E5080000}"/>
    <cellStyle name="Normal 14 6" xfId="1658" xr:uid="{00000000-0005-0000-0000-0000E6080000}"/>
    <cellStyle name="Normal 14 6 2" xfId="1659" xr:uid="{00000000-0005-0000-0000-0000E7080000}"/>
    <cellStyle name="Normal 14 7" xfId="1660" xr:uid="{00000000-0005-0000-0000-0000E8080000}"/>
    <cellStyle name="Normal 14 7 2" xfId="1661" xr:uid="{00000000-0005-0000-0000-0000E9080000}"/>
    <cellStyle name="Normal 14 8" xfId="1662" xr:uid="{00000000-0005-0000-0000-0000EA080000}"/>
    <cellStyle name="Normal 14 8 2" xfId="1663" xr:uid="{00000000-0005-0000-0000-0000EB080000}"/>
    <cellStyle name="Normal 14 9" xfId="1664" xr:uid="{00000000-0005-0000-0000-0000EC080000}"/>
    <cellStyle name="Normal 15" xfId="1665" xr:uid="{00000000-0005-0000-0000-0000ED080000}"/>
    <cellStyle name="Normal 15 10" xfId="1666" xr:uid="{00000000-0005-0000-0000-0000EE080000}"/>
    <cellStyle name="Normal 15 11" xfId="1667" xr:uid="{00000000-0005-0000-0000-0000EF080000}"/>
    <cellStyle name="Normal 15 2" xfId="1668" xr:uid="{00000000-0005-0000-0000-0000F0080000}"/>
    <cellStyle name="Normal 15 2 2" xfId="1669" xr:uid="{00000000-0005-0000-0000-0000F1080000}"/>
    <cellStyle name="Normal 15 2 2 2" xfId="1670" xr:uid="{00000000-0005-0000-0000-0000F2080000}"/>
    <cellStyle name="Normal 15 2 2 3" xfId="1671" xr:uid="{00000000-0005-0000-0000-0000F3080000}"/>
    <cellStyle name="Normal 15 2 3" xfId="1672" xr:uid="{00000000-0005-0000-0000-0000F4080000}"/>
    <cellStyle name="Normal 15 2 3 2" xfId="1673" xr:uid="{00000000-0005-0000-0000-0000F5080000}"/>
    <cellStyle name="Normal 15 2 4" xfId="1674" xr:uid="{00000000-0005-0000-0000-0000F6080000}"/>
    <cellStyle name="Normal 15 2 4 2" xfId="1675" xr:uid="{00000000-0005-0000-0000-0000F7080000}"/>
    <cellStyle name="Normal 15 2 5" xfId="1676" xr:uid="{00000000-0005-0000-0000-0000F8080000}"/>
    <cellStyle name="Normal 15 2 6" xfId="1677" xr:uid="{00000000-0005-0000-0000-0000F9080000}"/>
    <cellStyle name="Normal 15 2 7" xfId="1678" xr:uid="{00000000-0005-0000-0000-0000FA080000}"/>
    <cellStyle name="Normal 15 2 8" xfId="1679" xr:uid="{00000000-0005-0000-0000-0000FB080000}"/>
    <cellStyle name="Normal 15 3" xfId="1680" xr:uid="{00000000-0005-0000-0000-0000FC080000}"/>
    <cellStyle name="Normal 15 3 2" xfId="1681" xr:uid="{00000000-0005-0000-0000-0000FD080000}"/>
    <cellStyle name="Normal 15 3 2 2" xfId="1682" xr:uid="{00000000-0005-0000-0000-0000FE080000}"/>
    <cellStyle name="Normal 15 3 3" xfId="1683" xr:uid="{00000000-0005-0000-0000-0000FF080000}"/>
    <cellStyle name="Normal 15 4" xfId="1684" xr:uid="{00000000-0005-0000-0000-000000090000}"/>
    <cellStyle name="Normal 15 4 2" xfId="1685" xr:uid="{00000000-0005-0000-0000-000001090000}"/>
    <cellStyle name="Normal 15 4 3" xfId="1686" xr:uid="{00000000-0005-0000-0000-000002090000}"/>
    <cellStyle name="Normal 15 5" xfId="1687" xr:uid="{00000000-0005-0000-0000-000003090000}"/>
    <cellStyle name="Normal 15 5 2" xfId="1688" xr:uid="{00000000-0005-0000-0000-000004090000}"/>
    <cellStyle name="Normal 15 6" xfId="1689" xr:uid="{00000000-0005-0000-0000-000005090000}"/>
    <cellStyle name="Normal 15 6 2" xfId="1690" xr:uid="{00000000-0005-0000-0000-000006090000}"/>
    <cellStyle name="Normal 15 7" xfId="1691" xr:uid="{00000000-0005-0000-0000-000007090000}"/>
    <cellStyle name="Normal 15 7 2" xfId="1692" xr:uid="{00000000-0005-0000-0000-000008090000}"/>
    <cellStyle name="Normal 15 8" xfId="1693" xr:uid="{00000000-0005-0000-0000-000009090000}"/>
    <cellStyle name="Normal 15 8 2" xfId="1694" xr:uid="{00000000-0005-0000-0000-00000A090000}"/>
    <cellStyle name="Normal 15 9" xfId="1695" xr:uid="{00000000-0005-0000-0000-00000B090000}"/>
    <cellStyle name="Normal 15 9 2" xfId="1696" xr:uid="{00000000-0005-0000-0000-00000C090000}"/>
    <cellStyle name="Normal 16" xfId="1697" xr:uid="{00000000-0005-0000-0000-00000D090000}"/>
    <cellStyle name="Normal 16 10" xfId="1698" xr:uid="{00000000-0005-0000-0000-00000E090000}"/>
    <cellStyle name="Normal 16 2" xfId="1699" xr:uid="{00000000-0005-0000-0000-00000F090000}"/>
    <cellStyle name="Normal 16 2 2" xfId="1700" xr:uid="{00000000-0005-0000-0000-000010090000}"/>
    <cellStyle name="Normal 16 2 2 2" xfId="1701" xr:uid="{00000000-0005-0000-0000-000011090000}"/>
    <cellStyle name="Normal 16 2 2 3" xfId="1702" xr:uid="{00000000-0005-0000-0000-000012090000}"/>
    <cellStyle name="Normal 16 2 3" xfId="1703" xr:uid="{00000000-0005-0000-0000-000013090000}"/>
    <cellStyle name="Normal 16 2 3 2" xfId="1704" xr:uid="{00000000-0005-0000-0000-000014090000}"/>
    <cellStyle name="Normal 16 2 4" xfId="1705" xr:uid="{00000000-0005-0000-0000-000015090000}"/>
    <cellStyle name="Normal 16 2 5" xfId="1706" xr:uid="{00000000-0005-0000-0000-000016090000}"/>
    <cellStyle name="Normal 16 2 6" xfId="1707" xr:uid="{00000000-0005-0000-0000-000017090000}"/>
    <cellStyle name="Normal 16 2 7" xfId="1708" xr:uid="{00000000-0005-0000-0000-000018090000}"/>
    <cellStyle name="Normal 16 3" xfId="1709" xr:uid="{00000000-0005-0000-0000-000019090000}"/>
    <cellStyle name="Normal 16 3 2" xfId="1710" xr:uid="{00000000-0005-0000-0000-00001A090000}"/>
    <cellStyle name="Normal 16 3 3" xfId="1711" xr:uid="{00000000-0005-0000-0000-00001B090000}"/>
    <cellStyle name="Normal 16 4" xfId="1712" xr:uid="{00000000-0005-0000-0000-00001C090000}"/>
    <cellStyle name="Normal 16 4 2" xfId="1713" xr:uid="{00000000-0005-0000-0000-00001D090000}"/>
    <cellStyle name="Normal 16 5" xfId="1714" xr:uid="{00000000-0005-0000-0000-00001E090000}"/>
    <cellStyle name="Normal 16 5 2" xfId="1715" xr:uid="{00000000-0005-0000-0000-00001F090000}"/>
    <cellStyle name="Normal 16 6" xfId="1716" xr:uid="{00000000-0005-0000-0000-000020090000}"/>
    <cellStyle name="Normal 16 6 2" xfId="1717" xr:uid="{00000000-0005-0000-0000-000021090000}"/>
    <cellStyle name="Normal 16 7" xfId="1718" xr:uid="{00000000-0005-0000-0000-000022090000}"/>
    <cellStyle name="Normal 16 7 2" xfId="1719" xr:uid="{00000000-0005-0000-0000-000023090000}"/>
    <cellStyle name="Normal 16 8" xfId="1720" xr:uid="{00000000-0005-0000-0000-000024090000}"/>
    <cellStyle name="Normal 16 9" xfId="1721" xr:uid="{00000000-0005-0000-0000-000025090000}"/>
    <cellStyle name="Normal 17" xfId="1722" xr:uid="{00000000-0005-0000-0000-000026090000}"/>
    <cellStyle name="Normal 17 2" xfId="1723" xr:uid="{00000000-0005-0000-0000-000027090000}"/>
    <cellStyle name="Normal 17 2 2" xfId="1724" xr:uid="{00000000-0005-0000-0000-000028090000}"/>
    <cellStyle name="Normal 17 2 3" xfId="1725" xr:uid="{00000000-0005-0000-0000-000029090000}"/>
    <cellStyle name="Normal 17 3" xfId="1726" xr:uid="{00000000-0005-0000-0000-00002A090000}"/>
    <cellStyle name="Normal 17 3 2" xfId="1727" xr:uid="{00000000-0005-0000-0000-00002B090000}"/>
    <cellStyle name="Normal 17 4" xfId="1728" xr:uid="{00000000-0005-0000-0000-00002C090000}"/>
    <cellStyle name="Normal 17 5" xfId="1729" xr:uid="{00000000-0005-0000-0000-00002D090000}"/>
    <cellStyle name="Normal 18" xfId="1730" xr:uid="{00000000-0005-0000-0000-00002E090000}"/>
    <cellStyle name="Normal 18 2" xfId="1731" xr:uid="{00000000-0005-0000-0000-00002F090000}"/>
    <cellStyle name="Normal 18 2 2" xfId="1732" xr:uid="{00000000-0005-0000-0000-000030090000}"/>
    <cellStyle name="Normal 18 3" xfId="1733" xr:uid="{00000000-0005-0000-0000-000031090000}"/>
    <cellStyle name="Normal 18 4" xfId="1734" xr:uid="{00000000-0005-0000-0000-000032090000}"/>
    <cellStyle name="Normal 18 5" xfId="1735" xr:uid="{00000000-0005-0000-0000-000033090000}"/>
    <cellStyle name="Normal 19" xfId="1736" xr:uid="{00000000-0005-0000-0000-000034090000}"/>
    <cellStyle name="Normal 19 2" xfId="1737" xr:uid="{00000000-0005-0000-0000-000035090000}"/>
    <cellStyle name="Normal 19 3" xfId="1738" xr:uid="{00000000-0005-0000-0000-000036090000}"/>
    <cellStyle name="Normal 2" xfId="1739" xr:uid="{00000000-0005-0000-0000-000037090000}"/>
    <cellStyle name="Normal 2 10" xfId="1740" xr:uid="{00000000-0005-0000-0000-000038090000}"/>
    <cellStyle name="Normal 2 10 2" xfId="1741" xr:uid="{00000000-0005-0000-0000-000039090000}"/>
    <cellStyle name="Normal 2 11" xfId="1742" xr:uid="{00000000-0005-0000-0000-00003A090000}"/>
    <cellStyle name="Normal 2 12" xfId="1743" xr:uid="{00000000-0005-0000-0000-00003B090000}"/>
    <cellStyle name="Normal 2 13" xfId="1744" xr:uid="{00000000-0005-0000-0000-00003C090000}"/>
    <cellStyle name="Normal 2 14" xfId="1745" xr:uid="{00000000-0005-0000-0000-00003D090000}"/>
    <cellStyle name="Normal 2 15" xfId="1746" xr:uid="{00000000-0005-0000-0000-00003E090000}"/>
    <cellStyle name="Normal 2 15 10" xfId="1747" xr:uid="{00000000-0005-0000-0000-00003F090000}"/>
    <cellStyle name="Normal 2 15 11" xfId="1748" xr:uid="{00000000-0005-0000-0000-000040090000}"/>
    <cellStyle name="Normal 2 15 2" xfId="1749" xr:uid="{00000000-0005-0000-0000-000041090000}"/>
    <cellStyle name="Normal 2 15 2 2" xfId="1750" xr:uid="{00000000-0005-0000-0000-000042090000}"/>
    <cellStyle name="Normal 2 15 2 2 2" xfId="1751" xr:uid="{00000000-0005-0000-0000-000043090000}"/>
    <cellStyle name="Normal 2 15 2 2 3" xfId="1752" xr:uid="{00000000-0005-0000-0000-000044090000}"/>
    <cellStyle name="Normal 2 15 2 3" xfId="1753" xr:uid="{00000000-0005-0000-0000-000045090000}"/>
    <cellStyle name="Normal 2 15 2 3 2" xfId="1754" xr:uid="{00000000-0005-0000-0000-000046090000}"/>
    <cellStyle name="Normal 2 15 2 4" xfId="1755" xr:uid="{00000000-0005-0000-0000-000047090000}"/>
    <cellStyle name="Normal 2 15 2 4 2" xfId="1756" xr:uid="{00000000-0005-0000-0000-000048090000}"/>
    <cellStyle name="Normal 2 15 2 5" xfId="1757" xr:uid="{00000000-0005-0000-0000-000049090000}"/>
    <cellStyle name="Normal 2 15 2 5 2" xfId="1758" xr:uid="{00000000-0005-0000-0000-00004A090000}"/>
    <cellStyle name="Normal 2 15 2 6" xfId="1759" xr:uid="{00000000-0005-0000-0000-00004B090000}"/>
    <cellStyle name="Normal 2 15 2 7" xfId="1760" xr:uid="{00000000-0005-0000-0000-00004C090000}"/>
    <cellStyle name="Normal 2 15 3" xfId="1761" xr:uid="{00000000-0005-0000-0000-00004D090000}"/>
    <cellStyle name="Normal 2 15 3 2" xfId="1762" xr:uid="{00000000-0005-0000-0000-00004E090000}"/>
    <cellStyle name="Normal 2 15 3 2 2" xfId="1763" xr:uid="{00000000-0005-0000-0000-00004F090000}"/>
    <cellStyle name="Normal 2 15 3 2 3" xfId="1764" xr:uid="{00000000-0005-0000-0000-000050090000}"/>
    <cellStyle name="Normal 2 15 3 3" xfId="1765" xr:uid="{00000000-0005-0000-0000-000051090000}"/>
    <cellStyle name="Normal 2 15 3 3 2" xfId="1766" xr:uid="{00000000-0005-0000-0000-000052090000}"/>
    <cellStyle name="Normal 2 15 3 4" xfId="1767" xr:uid="{00000000-0005-0000-0000-000053090000}"/>
    <cellStyle name="Normal 2 15 3 5" xfId="1768" xr:uid="{00000000-0005-0000-0000-000054090000}"/>
    <cellStyle name="Normal 2 15 3 6" xfId="1769" xr:uid="{00000000-0005-0000-0000-000055090000}"/>
    <cellStyle name="Normal 2 15 4" xfId="1770" xr:uid="{00000000-0005-0000-0000-000056090000}"/>
    <cellStyle name="Normal 2 15 4 2" xfId="1771" xr:uid="{00000000-0005-0000-0000-000057090000}"/>
    <cellStyle name="Normal 2 15 4 3" xfId="1772" xr:uid="{00000000-0005-0000-0000-000058090000}"/>
    <cellStyle name="Normal 2 15 5" xfId="1773" xr:uid="{00000000-0005-0000-0000-000059090000}"/>
    <cellStyle name="Normal 2 15 5 2" xfId="1774" xr:uid="{00000000-0005-0000-0000-00005A090000}"/>
    <cellStyle name="Normal 2 15 6" xfId="1775" xr:uid="{00000000-0005-0000-0000-00005B090000}"/>
    <cellStyle name="Normal 2 15 6 2" xfId="1776" xr:uid="{00000000-0005-0000-0000-00005C090000}"/>
    <cellStyle name="Normal 2 15 7" xfId="1777" xr:uid="{00000000-0005-0000-0000-00005D090000}"/>
    <cellStyle name="Normal 2 15 7 2" xfId="1778" xr:uid="{00000000-0005-0000-0000-00005E090000}"/>
    <cellStyle name="Normal 2 15 8" xfId="1779" xr:uid="{00000000-0005-0000-0000-00005F090000}"/>
    <cellStyle name="Normal 2 15 8 2" xfId="1780" xr:uid="{00000000-0005-0000-0000-000060090000}"/>
    <cellStyle name="Normal 2 15 9" xfId="1781" xr:uid="{00000000-0005-0000-0000-000061090000}"/>
    <cellStyle name="Normal 2 15 9 2" xfId="1782" xr:uid="{00000000-0005-0000-0000-000062090000}"/>
    <cellStyle name="Normal 2 16" xfId="1783" xr:uid="{00000000-0005-0000-0000-000063090000}"/>
    <cellStyle name="Normal 2 17" xfId="1784" xr:uid="{00000000-0005-0000-0000-000064090000}"/>
    <cellStyle name="Normal 2 18" xfId="1785" xr:uid="{00000000-0005-0000-0000-000065090000}"/>
    <cellStyle name="Normal 2 2" xfId="1786" xr:uid="{00000000-0005-0000-0000-000066090000}"/>
    <cellStyle name="Normal 2 2 10" xfId="1787" xr:uid="{00000000-0005-0000-0000-000067090000}"/>
    <cellStyle name="Normal 2 2 2" xfId="1788" xr:uid="{00000000-0005-0000-0000-000068090000}"/>
    <cellStyle name="Normal 2 2 2 10" xfId="1789" xr:uid="{00000000-0005-0000-0000-000069090000}"/>
    <cellStyle name="Normal 2 2 2 10 2" xfId="1790" xr:uid="{00000000-0005-0000-0000-00006A090000}"/>
    <cellStyle name="Normal 2 2 2 11" xfId="1791" xr:uid="{00000000-0005-0000-0000-00006B090000}"/>
    <cellStyle name="Normal 2 2 2 11 2" xfId="1792" xr:uid="{00000000-0005-0000-0000-00006C090000}"/>
    <cellStyle name="Normal 2 2 2 12" xfId="1793" xr:uid="{00000000-0005-0000-0000-00006D090000}"/>
    <cellStyle name="Normal 2 2 2 12 2" xfId="1794" xr:uid="{00000000-0005-0000-0000-00006E090000}"/>
    <cellStyle name="Normal 2 2 2 13" xfId="1795" xr:uid="{00000000-0005-0000-0000-00006F090000}"/>
    <cellStyle name="Normal 2 2 2 13 2" xfId="1796" xr:uid="{00000000-0005-0000-0000-000070090000}"/>
    <cellStyle name="Normal 2 2 2 14" xfId="1797" xr:uid="{00000000-0005-0000-0000-000071090000}"/>
    <cellStyle name="Normal 2 2 2 15" xfId="1798" xr:uid="{00000000-0005-0000-0000-000072090000}"/>
    <cellStyle name="Normal 2 2 2 16" xfId="1799" xr:uid="{00000000-0005-0000-0000-000073090000}"/>
    <cellStyle name="Normal 2 2 2 17" xfId="1800" xr:uid="{00000000-0005-0000-0000-000074090000}"/>
    <cellStyle name="Normal 2 2 2 2" xfId="1801" xr:uid="{00000000-0005-0000-0000-000075090000}"/>
    <cellStyle name="Normal 2 2 2 2 10" xfId="1802" xr:uid="{00000000-0005-0000-0000-000076090000}"/>
    <cellStyle name="Normal 2 2 2 2 11" xfId="1803" xr:uid="{00000000-0005-0000-0000-000077090000}"/>
    <cellStyle name="Normal 2 2 2 2 12" xfId="1804" xr:uid="{00000000-0005-0000-0000-000078090000}"/>
    <cellStyle name="Normal 2 2 2 2 13" xfId="1805" xr:uid="{00000000-0005-0000-0000-000079090000}"/>
    <cellStyle name="Normal 2 2 2 2 14" xfId="1806" xr:uid="{00000000-0005-0000-0000-00007A090000}"/>
    <cellStyle name="Normal 2 2 2 2 15" xfId="1807" xr:uid="{00000000-0005-0000-0000-00007B090000}"/>
    <cellStyle name="Normal 2 2 2 2 2" xfId="1808" xr:uid="{00000000-0005-0000-0000-00007C090000}"/>
    <cellStyle name="Normal 2 2 2 2 2 10" xfId="1809" xr:uid="{00000000-0005-0000-0000-00007D090000}"/>
    <cellStyle name="Normal 2 2 2 2 2 11" xfId="1810" xr:uid="{00000000-0005-0000-0000-00007E090000}"/>
    <cellStyle name="Normal 2 2 2 2 2 12" xfId="1811" xr:uid="{00000000-0005-0000-0000-00007F090000}"/>
    <cellStyle name="Normal 2 2 2 2 2 2" xfId="1812" xr:uid="{00000000-0005-0000-0000-000080090000}"/>
    <cellStyle name="Normal 2 2 2 2 2 2 2" xfId="1813" xr:uid="{00000000-0005-0000-0000-000081090000}"/>
    <cellStyle name="Normal 2 2 2 2 2 2 2 2" xfId="1814" xr:uid="{00000000-0005-0000-0000-000082090000}"/>
    <cellStyle name="Normal 2 2 2 2 2 2 3" xfId="1815" xr:uid="{00000000-0005-0000-0000-000083090000}"/>
    <cellStyle name="Normal 2 2 2 2 2 3" xfId="1816" xr:uid="{00000000-0005-0000-0000-000084090000}"/>
    <cellStyle name="Normal 2 2 2 2 2 3 2" xfId="1817" xr:uid="{00000000-0005-0000-0000-000085090000}"/>
    <cellStyle name="Normal 2 2 2 2 2 4" xfId="1818" xr:uid="{00000000-0005-0000-0000-000086090000}"/>
    <cellStyle name="Normal 2 2 2 2 2 4 2" xfId="1819" xr:uid="{00000000-0005-0000-0000-000087090000}"/>
    <cellStyle name="Normal 2 2 2 2 2 5" xfId="1820" xr:uid="{00000000-0005-0000-0000-000088090000}"/>
    <cellStyle name="Normal 2 2 2 2 2 5 2" xfId="1821" xr:uid="{00000000-0005-0000-0000-000089090000}"/>
    <cellStyle name="Normal 2 2 2 2 2 6" xfId="1822" xr:uid="{00000000-0005-0000-0000-00008A090000}"/>
    <cellStyle name="Normal 2 2 2 2 2 7" xfId="1823" xr:uid="{00000000-0005-0000-0000-00008B090000}"/>
    <cellStyle name="Normal 2 2 2 2 2 8" xfId="1824" xr:uid="{00000000-0005-0000-0000-00008C090000}"/>
    <cellStyle name="Normal 2 2 2 2 2 9" xfId="1825" xr:uid="{00000000-0005-0000-0000-00008D090000}"/>
    <cellStyle name="Normal 2 2 2 2 3" xfId="1826" xr:uid="{00000000-0005-0000-0000-00008E090000}"/>
    <cellStyle name="Normal 2 2 2 2 3 2" xfId="1827" xr:uid="{00000000-0005-0000-0000-00008F090000}"/>
    <cellStyle name="Normal 2 2 2 2 3 3" xfId="1828" xr:uid="{00000000-0005-0000-0000-000090090000}"/>
    <cellStyle name="Normal 2 2 2 2 3 4" xfId="1829" xr:uid="{00000000-0005-0000-0000-000091090000}"/>
    <cellStyle name="Normal 2 2 2 2 3 5" xfId="1830" xr:uid="{00000000-0005-0000-0000-000092090000}"/>
    <cellStyle name="Normal 2 2 2 2 3 6" xfId="1831" xr:uid="{00000000-0005-0000-0000-000093090000}"/>
    <cellStyle name="Normal 2 2 2 2 3 7" xfId="1832" xr:uid="{00000000-0005-0000-0000-000094090000}"/>
    <cellStyle name="Normal 2 2 2 2 4" xfId="1833" xr:uid="{00000000-0005-0000-0000-000095090000}"/>
    <cellStyle name="Normal 2 2 2 2 4 2" xfId="1834" xr:uid="{00000000-0005-0000-0000-000096090000}"/>
    <cellStyle name="Normal 2 2 2 2 4 3" xfId="1835" xr:uid="{00000000-0005-0000-0000-000097090000}"/>
    <cellStyle name="Normal 2 2 2 2 5" xfId="1836" xr:uid="{00000000-0005-0000-0000-000098090000}"/>
    <cellStyle name="Normal 2 2 2 2 5 2" xfId="1837" xr:uid="{00000000-0005-0000-0000-000099090000}"/>
    <cellStyle name="Normal 2 2 2 2 5 3" xfId="1838" xr:uid="{00000000-0005-0000-0000-00009A090000}"/>
    <cellStyle name="Normal 2 2 2 2 6" xfId="1839" xr:uid="{00000000-0005-0000-0000-00009B090000}"/>
    <cellStyle name="Normal 2 2 2 2 6 2" xfId="1840" xr:uid="{00000000-0005-0000-0000-00009C090000}"/>
    <cellStyle name="Normal 2 2 2 2 7" xfId="1841" xr:uid="{00000000-0005-0000-0000-00009D090000}"/>
    <cellStyle name="Normal 2 2 2 2 7 2" xfId="1842" xr:uid="{00000000-0005-0000-0000-00009E090000}"/>
    <cellStyle name="Normal 2 2 2 2 8" xfId="1843" xr:uid="{00000000-0005-0000-0000-00009F090000}"/>
    <cellStyle name="Normal 2 2 2 2 8 2" xfId="1844" xr:uid="{00000000-0005-0000-0000-0000A0090000}"/>
    <cellStyle name="Normal 2 2 2 2 9" xfId="1845" xr:uid="{00000000-0005-0000-0000-0000A1090000}"/>
    <cellStyle name="Normal 2 2 2 2 9 2" xfId="1846" xr:uid="{00000000-0005-0000-0000-0000A2090000}"/>
    <cellStyle name="Normal 2 2 2 3" xfId="1847" xr:uid="{00000000-0005-0000-0000-0000A3090000}"/>
    <cellStyle name="Normal 2 2 2 3 10" xfId="1848" xr:uid="{00000000-0005-0000-0000-0000A4090000}"/>
    <cellStyle name="Normal 2 2 2 3 11" xfId="1849" xr:uid="{00000000-0005-0000-0000-0000A5090000}"/>
    <cellStyle name="Normal 2 2 2 3 12" xfId="1850" xr:uid="{00000000-0005-0000-0000-0000A6090000}"/>
    <cellStyle name="Normal 2 2 2 3 13" xfId="1851" xr:uid="{00000000-0005-0000-0000-0000A7090000}"/>
    <cellStyle name="Normal 2 2 2 3 14" xfId="1852" xr:uid="{00000000-0005-0000-0000-0000A8090000}"/>
    <cellStyle name="Normal 2 2 2 3 15" xfId="1853" xr:uid="{00000000-0005-0000-0000-0000A9090000}"/>
    <cellStyle name="Normal 2 2 2 3 2" xfId="1854" xr:uid="{00000000-0005-0000-0000-0000AA090000}"/>
    <cellStyle name="Normal 2 2 2 3 2 2" xfId="1855" xr:uid="{00000000-0005-0000-0000-0000AB090000}"/>
    <cellStyle name="Normal 2 2 2 3 2 3" xfId="1856" xr:uid="{00000000-0005-0000-0000-0000AC090000}"/>
    <cellStyle name="Normal 2 2 2 3 3" xfId="1857" xr:uid="{00000000-0005-0000-0000-0000AD090000}"/>
    <cellStyle name="Normal 2 2 2 3 3 2" xfId="1858" xr:uid="{00000000-0005-0000-0000-0000AE090000}"/>
    <cellStyle name="Normal 2 2 2 3 3 2 2" xfId="1859" xr:uid="{00000000-0005-0000-0000-0000AF090000}"/>
    <cellStyle name="Normal 2 2 2 3 3 3" xfId="1860" xr:uid="{00000000-0005-0000-0000-0000B0090000}"/>
    <cellStyle name="Normal 2 2 2 3 3 4" xfId="1861" xr:uid="{00000000-0005-0000-0000-0000B1090000}"/>
    <cellStyle name="Normal 2 2 2 3 4" xfId="1862" xr:uid="{00000000-0005-0000-0000-0000B2090000}"/>
    <cellStyle name="Normal 2 2 2 3 4 2" xfId="1863" xr:uid="{00000000-0005-0000-0000-0000B3090000}"/>
    <cellStyle name="Normal 2 2 2 3 4 3" xfId="1864" xr:uid="{00000000-0005-0000-0000-0000B4090000}"/>
    <cellStyle name="Normal 2 2 2 3 5" xfId="1865" xr:uid="{00000000-0005-0000-0000-0000B5090000}"/>
    <cellStyle name="Normal 2 2 2 3 6" xfId="1866" xr:uid="{00000000-0005-0000-0000-0000B6090000}"/>
    <cellStyle name="Normal 2 2 2 3 7" xfId="1867" xr:uid="{00000000-0005-0000-0000-0000B7090000}"/>
    <cellStyle name="Normal 2 2 2 3 8" xfId="1868" xr:uid="{00000000-0005-0000-0000-0000B8090000}"/>
    <cellStyle name="Normal 2 2 2 3 9" xfId="1869" xr:uid="{00000000-0005-0000-0000-0000B9090000}"/>
    <cellStyle name="Normal 2 2 2 4" xfId="1870" xr:uid="{00000000-0005-0000-0000-0000BA090000}"/>
    <cellStyle name="Normal 2 2 2 4 2" xfId="1871" xr:uid="{00000000-0005-0000-0000-0000BB090000}"/>
    <cellStyle name="Normal 2 2 2 4 3" xfId="1872" xr:uid="{00000000-0005-0000-0000-0000BC090000}"/>
    <cellStyle name="Normal 2 2 2 4 4" xfId="1873" xr:uid="{00000000-0005-0000-0000-0000BD090000}"/>
    <cellStyle name="Normal 2 2 2 4 5" xfId="1874" xr:uid="{00000000-0005-0000-0000-0000BE090000}"/>
    <cellStyle name="Normal 2 2 2 4 6" xfId="1875" xr:uid="{00000000-0005-0000-0000-0000BF090000}"/>
    <cellStyle name="Normal 2 2 2 5" xfId="1876" xr:uid="{00000000-0005-0000-0000-0000C0090000}"/>
    <cellStyle name="Normal 2 2 2 5 2" xfId="1877" xr:uid="{00000000-0005-0000-0000-0000C1090000}"/>
    <cellStyle name="Normal 2 2 2 5 3" xfId="1878" xr:uid="{00000000-0005-0000-0000-0000C2090000}"/>
    <cellStyle name="Normal 2 2 2 6" xfId="1879" xr:uid="{00000000-0005-0000-0000-0000C3090000}"/>
    <cellStyle name="Normal 2 2 2 6 2" xfId="1880" xr:uid="{00000000-0005-0000-0000-0000C4090000}"/>
    <cellStyle name="Normal 2 2 2 7" xfId="1881" xr:uid="{00000000-0005-0000-0000-0000C5090000}"/>
    <cellStyle name="Normal 2 2 2 7 2" xfId="1882" xr:uid="{00000000-0005-0000-0000-0000C6090000}"/>
    <cellStyle name="Normal 2 2 2 8" xfId="1883" xr:uid="{00000000-0005-0000-0000-0000C7090000}"/>
    <cellStyle name="Normal 2 2 2 8 2" xfId="1884" xr:uid="{00000000-0005-0000-0000-0000C8090000}"/>
    <cellStyle name="Normal 2 2 2 9" xfId="1885" xr:uid="{00000000-0005-0000-0000-0000C9090000}"/>
    <cellStyle name="Normal 2 2 2 9 2" xfId="1886" xr:uid="{00000000-0005-0000-0000-0000CA090000}"/>
    <cellStyle name="Normal 2 2 3" xfId="1887" xr:uid="{00000000-0005-0000-0000-0000CB090000}"/>
    <cellStyle name="Normal 2 2 3 2" xfId="1888" xr:uid="{00000000-0005-0000-0000-0000CC090000}"/>
    <cellStyle name="Normal 2 2 3 2 2" xfId="1889" xr:uid="{00000000-0005-0000-0000-0000CD090000}"/>
    <cellStyle name="Normal 2 2 3 3" xfId="1890" xr:uid="{00000000-0005-0000-0000-0000CE090000}"/>
    <cellStyle name="Normal 2 2 3 3 2" xfId="1891" xr:uid="{00000000-0005-0000-0000-0000CF090000}"/>
    <cellStyle name="Normal 2 2 4" xfId="1892" xr:uid="{00000000-0005-0000-0000-0000D0090000}"/>
    <cellStyle name="Normal 2 2 4 2" xfId="1893" xr:uid="{00000000-0005-0000-0000-0000D1090000}"/>
    <cellStyle name="Normal 2 2 4 2 2" xfId="1894" xr:uid="{00000000-0005-0000-0000-0000D2090000}"/>
    <cellStyle name="Normal 2 2 4 2 3" xfId="1895" xr:uid="{00000000-0005-0000-0000-0000D3090000}"/>
    <cellStyle name="Normal 2 2 5" xfId="1896" xr:uid="{00000000-0005-0000-0000-0000D4090000}"/>
    <cellStyle name="Normal 2 2 6" xfId="1897" xr:uid="{00000000-0005-0000-0000-0000D5090000}"/>
    <cellStyle name="Normal 2 2 7" xfId="1898" xr:uid="{00000000-0005-0000-0000-0000D6090000}"/>
    <cellStyle name="Normal 2 2 8" xfId="1899" xr:uid="{00000000-0005-0000-0000-0000D7090000}"/>
    <cellStyle name="Normal 2 2 9" xfId="1900" xr:uid="{00000000-0005-0000-0000-0000D8090000}"/>
    <cellStyle name="Normal 2 3" xfId="1901" xr:uid="{00000000-0005-0000-0000-0000D9090000}"/>
    <cellStyle name="Normal 2 3 2" xfId="1902" xr:uid="{00000000-0005-0000-0000-0000DA090000}"/>
    <cellStyle name="Normal 2 3 3" xfId="1903" xr:uid="{00000000-0005-0000-0000-0000DB090000}"/>
    <cellStyle name="Normal 2 3 4" xfId="1904" xr:uid="{00000000-0005-0000-0000-0000DC090000}"/>
    <cellStyle name="Normal 2 3 5" xfId="1905" xr:uid="{00000000-0005-0000-0000-0000DD090000}"/>
    <cellStyle name="Normal 2 3 6" xfId="1906" xr:uid="{00000000-0005-0000-0000-0000DE090000}"/>
    <cellStyle name="Normal 2 4" xfId="1907" xr:uid="{00000000-0005-0000-0000-0000DF090000}"/>
    <cellStyle name="Normal 2 4 2" xfId="1908" xr:uid="{00000000-0005-0000-0000-0000E0090000}"/>
    <cellStyle name="Normal 2 4 2 2" xfId="1909" xr:uid="{00000000-0005-0000-0000-0000E1090000}"/>
    <cellStyle name="Normal 2 4 3" xfId="1910" xr:uid="{00000000-0005-0000-0000-0000E2090000}"/>
    <cellStyle name="Normal 2 4 4" xfId="1911" xr:uid="{00000000-0005-0000-0000-0000E3090000}"/>
    <cellStyle name="Normal 2 4 5" xfId="1912" xr:uid="{00000000-0005-0000-0000-0000E4090000}"/>
    <cellStyle name="Normal 2 4 6" xfId="1913" xr:uid="{00000000-0005-0000-0000-0000E5090000}"/>
    <cellStyle name="Normal 2 5" xfId="1914" xr:uid="{00000000-0005-0000-0000-0000E6090000}"/>
    <cellStyle name="Normal 2 5 2" xfId="1915" xr:uid="{00000000-0005-0000-0000-0000E7090000}"/>
    <cellStyle name="Normal 2 5 3" xfId="1916" xr:uid="{00000000-0005-0000-0000-0000E8090000}"/>
    <cellStyle name="Normal 2 5 4" xfId="1917" xr:uid="{00000000-0005-0000-0000-0000E9090000}"/>
    <cellStyle name="Normal 2 5 5" xfId="1918" xr:uid="{00000000-0005-0000-0000-0000EA090000}"/>
    <cellStyle name="Normal 2 5 6" xfId="1919" xr:uid="{00000000-0005-0000-0000-0000EB090000}"/>
    <cellStyle name="Normal 2 5 7" xfId="1920" xr:uid="{00000000-0005-0000-0000-0000EC090000}"/>
    <cellStyle name="Normal 2 5 8" xfId="1921" xr:uid="{00000000-0005-0000-0000-0000ED090000}"/>
    <cellStyle name="Normal 2 6" xfId="1922" xr:uid="{00000000-0005-0000-0000-0000EE090000}"/>
    <cellStyle name="Normal 2 6 2" xfId="1923" xr:uid="{00000000-0005-0000-0000-0000EF090000}"/>
    <cellStyle name="Normal 2 6 3" xfId="1924" xr:uid="{00000000-0005-0000-0000-0000F0090000}"/>
    <cellStyle name="Normal 2 6 4" xfId="1925" xr:uid="{00000000-0005-0000-0000-0000F1090000}"/>
    <cellStyle name="Normal 2 7" xfId="1926" xr:uid="{00000000-0005-0000-0000-0000F2090000}"/>
    <cellStyle name="Normal 2 7 2" xfId="1927" xr:uid="{00000000-0005-0000-0000-0000F3090000}"/>
    <cellStyle name="Normal 2 7 2 2" xfId="1928" xr:uid="{00000000-0005-0000-0000-0000F4090000}"/>
    <cellStyle name="Normal 2 7 3" xfId="1929" xr:uid="{00000000-0005-0000-0000-0000F5090000}"/>
    <cellStyle name="Normal 2 8" xfId="1930" xr:uid="{00000000-0005-0000-0000-0000F6090000}"/>
    <cellStyle name="Normal 2 8 2" xfId="1931" xr:uid="{00000000-0005-0000-0000-0000F7090000}"/>
    <cellStyle name="Normal 2 8 3" xfId="1932" xr:uid="{00000000-0005-0000-0000-0000F8090000}"/>
    <cellStyle name="Normal 2 8 3 2" xfId="1933" xr:uid="{00000000-0005-0000-0000-0000F9090000}"/>
    <cellStyle name="Normal 2 8 4" xfId="1934" xr:uid="{00000000-0005-0000-0000-0000FA090000}"/>
    <cellStyle name="Normal 2 8 5" xfId="1935" xr:uid="{00000000-0005-0000-0000-0000FB090000}"/>
    <cellStyle name="Normal 2 9" xfId="1936" xr:uid="{00000000-0005-0000-0000-0000FC090000}"/>
    <cellStyle name="Normal 2 9 10" xfId="1937" xr:uid="{00000000-0005-0000-0000-0000FD090000}"/>
    <cellStyle name="Normal 2 9 10 2" xfId="1938" xr:uid="{00000000-0005-0000-0000-0000FE090000}"/>
    <cellStyle name="Normal 2 9 11" xfId="1939" xr:uid="{00000000-0005-0000-0000-0000FF090000}"/>
    <cellStyle name="Normal 2 9 2" xfId="1940" xr:uid="{00000000-0005-0000-0000-0000000A0000}"/>
    <cellStyle name="Normal 2 9 2 2" xfId="1941" xr:uid="{00000000-0005-0000-0000-0000010A0000}"/>
    <cellStyle name="Normal 2 9 2 2 2" xfId="1942" xr:uid="{00000000-0005-0000-0000-0000020A0000}"/>
    <cellStyle name="Normal 2 9 2 2 3" xfId="1943" xr:uid="{00000000-0005-0000-0000-0000030A0000}"/>
    <cellStyle name="Normal 2 9 2 3" xfId="1944" xr:uid="{00000000-0005-0000-0000-0000040A0000}"/>
    <cellStyle name="Normal 2 9 2 3 2" xfId="1945" xr:uid="{00000000-0005-0000-0000-0000050A0000}"/>
    <cellStyle name="Normal 2 9 2 4" xfId="1946" xr:uid="{00000000-0005-0000-0000-0000060A0000}"/>
    <cellStyle name="Normal 2 9 2 4 2" xfId="1947" xr:uid="{00000000-0005-0000-0000-0000070A0000}"/>
    <cellStyle name="Normal 2 9 2 5" xfId="1948" xr:uid="{00000000-0005-0000-0000-0000080A0000}"/>
    <cellStyle name="Normal 2 9 2 5 2" xfId="1949" xr:uid="{00000000-0005-0000-0000-0000090A0000}"/>
    <cellStyle name="Normal 2 9 2 6" xfId="1950" xr:uid="{00000000-0005-0000-0000-00000A0A0000}"/>
    <cellStyle name="Normal 2 9 2 7" xfId="1951" xr:uid="{00000000-0005-0000-0000-00000B0A0000}"/>
    <cellStyle name="Normal 2 9 3" xfId="1952" xr:uid="{00000000-0005-0000-0000-00000C0A0000}"/>
    <cellStyle name="Normal 2 9 3 2" xfId="1953" xr:uid="{00000000-0005-0000-0000-00000D0A0000}"/>
    <cellStyle name="Normal 2 9 3 2 2" xfId="1954" xr:uid="{00000000-0005-0000-0000-00000E0A0000}"/>
    <cellStyle name="Normal 2 9 3 2 3" xfId="1955" xr:uid="{00000000-0005-0000-0000-00000F0A0000}"/>
    <cellStyle name="Normal 2 9 3 3" xfId="1956" xr:uid="{00000000-0005-0000-0000-0000100A0000}"/>
    <cellStyle name="Normal 2 9 3 3 2" xfId="1957" xr:uid="{00000000-0005-0000-0000-0000110A0000}"/>
    <cellStyle name="Normal 2 9 3 4" xfId="1958" xr:uid="{00000000-0005-0000-0000-0000120A0000}"/>
    <cellStyle name="Normal 2 9 3 5" xfId="1959" xr:uid="{00000000-0005-0000-0000-0000130A0000}"/>
    <cellStyle name="Normal 2 9 3 6" xfId="1960" xr:uid="{00000000-0005-0000-0000-0000140A0000}"/>
    <cellStyle name="Normal 2 9 4" xfId="1961" xr:uid="{00000000-0005-0000-0000-0000150A0000}"/>
    <cellStyle name="Normal 2 9 4 2" xfId="1962" xr:uid="{00000000-0005-0000-0000-0000160A0000}"/>
    <cellStyle name="Normal 2 9 4 3" xfId="1963" xr:uid="{00000000-0005-0000-0000-0000170A0000}"/>
    <cellStyle name="Normal 2 9 5" xfId="1964" xr:uid="{00000000-0005-0000-0000-0000180A0000}"/>
    <cellStyle name="Normal 2 9 5 2" xfId="1965" xr:uid="{00000000-0005-0000-0000-0000190A0000}"/>
    <cellStyle name="Normal 2 9 6" xfId="1966" xr:uid="{00000000-0005-0000-0000-00001A0A0000}"/>
    <cellStyle name="Normal 2 9 6 2" xfId="1967" xr:uid="{00000000-0005-0000-0000-00001B0A0000}"/>
    <cellStyle name="Normal 2 9 7" xfId="1968" xr:uid="{00000000-0005-0000-0000-00001C0A0000}"/>
    <cellStyle name="Normal 2 9 7 2" xfId="1969" xr:uid="{00000000-0005-0000-0000-00001D0A0000}"/>
    <cellStyle name="Normal 2 9 8" xfId="1970" xr:uid="{00000000-0005-0000-0000-00001E0A0000}"/>
    <cellStyle name="Normal 2 9 8 2" xfId="1971" xr:uid="{00000000-0005-0000-0000-00001F0A0000}"/>
    <cellStyle name="Normal 2 9 9" xfId="1972" xr:uid="{00000000-0005-0000-0000-0000200A0000}"/>
    <cellStyle name="Normal 2 9 9 2" xfId="1973" xr:uid="{00000000-0005-0000-0000-0000210A0000}"/>
    <cellStyle name="Normal 2_AUG_TabChap2" xfId="1974" xr:uid="{00000000-0005-0000-0000-0000220A0000}"/>
    <cellStyle name="Normal 20" xfId="1975" xr:uid="{00000000-0005-0000-0000-0000230A0000}"/>
    <cellStyle name="Normal 20 2" xfId="1976" xr:uid="{00000000-0005-0000-0000-0000240A0000}"/>
    <cellStyle name="Normal 20 3" xfId="1977" xr:uid="{00000000-0005-0000-0000-0000250A0000}"/>
    <cellStyle name="Normal 21" xfId="1978" xr:uid="{00000000-0005-0000-0000-0000260A0000}"/>
    <cellStyle name="Normal 21 2" xfId="1979" xr:uid="{00000000-0005-0000-0000-0000270A0000}"/>
    <cellStyle name="Normal 22" xfId="1980" xr:uid="{00000000-0005-0000-0000-0000280A0000}"/>
    <cellStyle name="Normal 23" xfId="1981" xr:uid="{00000000-0005-0000-0000-0000290A0000}"/>
    <cellStyle name="Normal 23 2" xfId="1982" xr:uid="{00000000-0005-0000-0000-00002A0A0000}"/>
    <cellStyle name="Normal 24" xfId="1983" xr:uid="{00000000-0005-0000-0000-00002B0A0000}"/>
    <cellStyle name="Normal 25" xfId="1984" xr:uid="{00000000-0005-0000-0000-00002C0A0000}"/>
    <cellStyle name="Normal 25 2" xfId="1985" xr:uid="{00000000-0005-0000-0000-00002D0A0000}"/>
    <cellStyle name="Normal 3" xfId="1986" xr:uid="{00000000-0005-0000-0000-00002E0A0000}"/>
    <cellStyle name="Normal 3 10" xfId="1987" xr:uid="{00000000-0005-0000-0000-00002F0A0000}"/>
    <cellStyle name="Normal 3 10 2" xfId="1988" xr:uid="{00000000-0005-0000-0000-0000300A0000}"/>
    <cellStyle name="Normal 3 11" xfId="1989" xr:uid="{00000000-0005-0000-0000-0000310A0000}"/>
    <cellStyle name="Normal 3 12" xfId="1990" xr:uid="{00000000-0005-0000-0000-0000320A0000}"/>
    <cellStyle name="Normal 3 13" xfId="1991" xr:uid="{00000000-0005-0000-0000-0000330A0000}"/>
    <cellStyle name="Normal 3 2" xfId="1992" xr:uid="{00000000-0005-0000-0000-0000340A0000}"/>
    <cellStyle name="Normal 3 2 10" xfId="1993" xr:uid="{00000000-0005-0000-0000-0000350A0000}"/>
    <cellStyle name="Normal 3 2 10 2" xfId="1994" xr:uid="{00000000-0005-0000-0000-0000360A0000}"/>
    <cellStyle name="Normal 3 2 11" xfId="1995" xr:uid="{00000000-0005-0000-0000-0000370A0000}"/>
    <cellStyle name="Normal 3 2 11 2" xfId="1996" xr:uid="{00000000-0005-0000-0000-0000380A0000}"/>
    <cellStyle name="Normal 3 2 12" xfId="1997" xr:uid="{00000000-0005-0000-0000-0000390A0000}"/>
    <cellStyle name="Normal 3 2 12 2" xfId="1998" xr:uid="{00000000-0005-0000-0000-00003A0A0000}"/>
    <cellStyle name="Normal 3 2 13" xfId="1999" xr:uid="{00000000-0005-0000-0000-00003B0A0000}"/>
    <cellStyle name="Normal 3 2 14" xfId="2000" xr:uid="{00000000-0005-0000-0000-00003C0A0000}"/>
    <cellStyle name="Normal 3 2 15" xfId="2001" xr:uid="{00000000-0005-0000-0000-00003D0A0000}"/>
    <cellStyle name="Normal 3 2 16" xfId="2002" xr:uid="{00000000-0005-0000-0000-00003E0A0000}"/>
    <cellStyle name="Normal 3 2 17" xfId="2003" xr:uid="{00000000-0005-0000-0000-00003F0A0000}"/>
    <cellStyle name="Normal 3 2 2" xfId="2004" xr:uid="{00000000-0005-0000-0000-0000400A0000}"/>
    <cellStyle name="Normal 3 2 2 10" xfId="2005" xr:uid="{00000000-0005-0000-0000-0000410A0000}"/>
    <cellStyle name="Normal 3 2 2 11" xfId="2006" xr:uid="{00000000-0005-0000-0000-0000420A0000}"/>
    <cellStyle name="Normal 3 2 2 2" xfId="2007" xr:uid="{00000000-0005-0000-0000-0000430A0000}"/>
    <cellStyle name="Normal 3 2 2 2 2" xfId="2008" xr:uid="{00000000-0005-0000-0000-0000440A0000}"/>
    <cellStyle name="Normal 3 2 2 2 3" xfId="2009" xr:uid="{00000000-0005-0000-0000-0000450A0000}"/>
    <cellStyle name="Normal 3 2 2 3" xfId="2010" xr:uid="{00000000-0005-0000-0000-0000460A0000}"/>
    <cellStyle name="Normal 3 2 2 3 10" xfId="2011" xr:uid="{00000000-0005-0000-0000-0000470A0000}"/>
    <cellStyle name="Normal 3 2 2 3 10 2" xfId="2012" xr:uid="{00000000-0005-0000-0000-0000480A0000}"/>
    <cellStyle name="Normal 3 2 2 3 11" xfId="2013" xr:uid="{00000000-0005-0000-0000-0000490A0000}"/>
    <cellStyle name="Normal 3 2 2 3 11 2" xfId="2014" xr:uid="{00000000-0005-0000-0000-00004A0A0000}"/>
    <cellStyle name="Normal 3 2 2 3 12" xfId="2015" xr:uid="{00000000-0005-0000-0000-00004B0A0000}"/>
    <cellStyle name="Normal 3 2 2 3 13" xfId="2016" xr:uid="{00000000-0005-0000-0000-00004C0A0000}"/>
    <cellStyle name="Normal 3 2 2 3 2" xfId="2017" xr:uid="{00000000-0005-0000-0000-00004D0A0000}"/>
    <cellStyle name="Normal 3 2 2 3 2 2" xfId="2018" xr:uid="{00000000-0005-0000-0000-00004E0A0000}"/>
    <cellStyle name="Normal 3 2 2 3 2 2 2" xfId="2019" xr:uid="{00000000-0005-0000-0000-00004F0A0000}"/>
    <cellStyle name="Normal 3 2 2 3 2 2 3" xfId="2020" xr:uid="{00000000-0005-0000-0000-0000500A0000}"/>
    <cellStyle name="Normal 3 2 2 3 2 3" xfId="2021" xr:uid="{00000000-0005-0000-0000-0000510A0000}"/>
    <cellStyle name="Normal 3 2 2 3 2 3 2" xfId="2022" xr:uid="{00000000-0005-0000-0000-0000520A0000}"/>
    <cellStyle name="Normal 3 2 2 3 2 4" xfId="2023" xr:uid="{00000000-0005-0000-0000-0000530A0000}"/>
    <cellStyle name="Normal 3 2 2 3 2 4 2" xfId="2024" xr:uid="{00000000-0005-0000-0000-0000540A0000}"/>
    <cellStyle name="Normal 3 2 2 3 2 5" xfId="2025" xr:uid="{00000000-0005-0000-0000-0000550A0000}"/>
    <cellStyle name="Normal 3 2 2 3 2 5 2" xfId="2026" xr:uid="{00000000-0005-0000-0000-0000560A0000}"/>
    <cellStyle name="Normal 3 2 2 3 2 6" xfId="2027" xr:uid="{00000000-0005-0000-0000-0000570A0000}"/>
    <cellStyle name="Normal 3 2 2 3 2 7" xfId="2028" xr:uid="{00000000-0005-0000-0000-0000580A0000}"/>
    <cellStyle name="Normal 3 2 2 3 3" xfId="2029" xr:uid="{00000000-0005-0000-0000-0000590A0000}"/>
    <cellStyle name="Normal 3 2 2 3 3 2" xfId="2030" xr:uid="{00000000-0005-0000-0000-00005A0A0000}"/>
    <cellStyle name="Normal 3 2 2 3 3 2 2" xfId="2031" xr:uid="{00000000-0005-0000-0000-00005B0A0000}"/>
    <cellStyle name="Normal 3 2 2 3 3 2 2 2" xfId="2032" xr:uid="{00000000-0005-0000-0000-00005C0A0000}"/>
    <cellStyle name="Normal 3 2 2 3 3 2 3" xfId="2033" xr:uid="{00000000-0005-0000-0000-00005D0A0000}"/>
    <cellStyle name="Normal 3 2 2 3 3 3" xfId="2034" xr:uid="{00000000-0005-0000-0000-00005E0A0000}"/>
    <cellStyle name="Normal 3 2 2 3 3 3 2" xfId="2035" xr:uid="{00000000-0005-0000-0000-00005F0A0000}"/>
    <cellStyle name="Normal 3 2 2 3 3 4" xfId="2036" xr:uid="{00000000-0005-0000-0000-0000600A0000}"/>
    <cellStyle name="Normal 3 2 2 3 3 5" xfId="2037" xr:uid="{00000000-0005-0000-0000-0000610A0000}"/>
    <cellStyle name="Normal 3 2 2 3 3 6" xfId="2038" xr:uid="{00000000-0005-0000-0000-0000620A0000}"/>
    <cellStyle name="Normal 3 2 2 3 4" xfId="2039" xr:uid="{00000000-0005-0000-0000-0000630A0000}"/>
    <cellStyle name="Normal 3 2 2 3 4 2" xfId="2040" xr:uid="{00000000-0005-0000-0000-0000640A0000}"/>
    <cellStyle name="Normal 3 2 2 3 4 3" xfId="2041" xr:uid="{00000000-0005-0000-0000-0000650A0000}"/>
    <cellStyle name="Normal 3 2 2 3 5" xfId="2042" xr:uid="{00000000-0005-0000-0000-0000660A0000}"/>
    <cellStyle name="Normal 3 2 2 3 5 2" xfId="2043" xr:uid="{00000000-0005-0000-0000-0000670A0000}"/>
    <cellStyle name="Normal 3 2 2 3 6" xfId="2044" xr:uid="{00000000-0005-0000-0000-0000680A0000}"/>
    <cellStyle name="Normal 3 2 2 3 6 2" xfId="2045" xr:uid="{00000000-0005-0000-0000-0000690A0000}"/>
    <cellStyle name="Normal 3 2 2 3 7" xfId="2046" xr:uid="{00000000-0005-0000-0000-00006A0A0000}"/>
    <cellStyle name="Normal 3 2 2 3 7 2" xfId="2047" xr:uid="{00000000-0005-0000-0000-00006B0A0000}"/>
    <cellStyle name="Normal 3 2 2 3 8" xfId="2048" xr:uid="{00000000-0005-0000-0000-00006C0A0000}"/>
    <cellStyle name="Normal 3 2 2 3 8 2" xfId="2049" xr:uid="{00000000-0005-0000-0000-00006D0A0000}"/>
    <cellStyle name="Normal 3 2 2 3 9" xfId="2050" xr:uid="{00000000-0005-0000-0000-00006E0A0000}"/>
    <cellStyle name="Normal 3 2 2 3 9 2" xfId="2051" xr:uid="{00000000-0005-0000-0000-00006F0A0000}"/>
    <cellStyle name="Normal 3 2 2 4" xfId="2052" xr:uid="{00000000-0005-0000-0000-0000700A0000}"/>
    <cellStyle name="Normal 3 2 2 4 2" xfId="2053" xr:uid="{00000000-0005-0000-0000-0000710A0000}"/>
    <cellStyle name="Normal 3 2 2 4 2 2" xfId="2054" xr:uid="{00000000-0005-0000-0000-0000720A0000}"/>
    <cellStyle name="Normal 3 2 2 4 3" xfId="2055" xr:uid="{00000000-0005-0000-0000-0000730A0000}"/>
    <cellStyle name="Normal 3 2 2 5" xfId="2056" xr:uid="{00000000-0005-0000-0000-0000740A0000}"/>
    <cellStyle name="Normal 3 2 2 5 2" xfId="2057" xr:uid="{00000000-0005-0000-0000-0000750A0000}"/>
    <cellStyle name="Normal 3 2 2 5 2 2" xfId="2058" xr:uid="{00000000-0005-0000-0000-0000760A0000}"/>
    <cellStyle name="Normal 3 2 2 5 3" xfId="2059" xr:uid="{00000000-0005-0000-0000-0000770A0000}"/>
    <cellStyle name="Normal 3 2 2 6" xfId="2060" xr:uid="{00000000-0005-0000-0000-0000780A0000}"/>
    <cellStyle name="Normal 3 2 2 6 2" xfId="2061" xr:uid="{00000000-0005-0000-0000-0000790A0000}"/>
    <cellStyle name="Normal 3 2 2 6 3" xfId="2062" xr:uid="{00000000-0005-0000-0000-00007A0A0000}"/>
    <cellStyle name="Normal 3 2 2 7" xfId="2063" xr:uid="{00000000-0005-0000-0000-00007B0A0000}"/>
    <cellStyle name="Normal 3 2 2 7 2" xfId="2064" xr:uid="{00000000-0005-0000-0000-00007C0A0000}"/>
    <cellStyle name="Normal 3 2 2 7 2 2" xfId="2065" xr:uid="{00000000-0005-0000-0000-00007D0A0000}"/>
    <cellStyle name="Normal 3 2 2 7 2 3" xfId="2066" xr:uid="{00000000-0005-0000-0000-00007E0A0000}"/>
    <cellStyle name="Normal 3 2 2 7 3" xfId="2067" xr:uid="{00000000-0005-0000-0000-00007F0A0000}"/>
    <cellStyle name="Normal 3 2 2 7 3 2" xfId="2068" xr:uid="{00000000-0005-0000-0000-0000800A0000}"/>
    <cellStyle name="Normal 3 2 2 7 4" xfId="2069" xr:uid="{00000000-0005-0000-0000-0000810A0000}"/>
    <cellStyle name="Normal 3 2 2 7 4 2" xfId="2070" xr:uid="{00000000-0005-0000-0000-0000820A0000}"/>
    <cellStyle name="Normal 3 2 2 7 5" xfId="2071" xr:uid="{00000000-0005-0000-0000-0000830A0000}"/>
    <cellStyle name="Normal 3 2 2 8" xfId="2072" xr:uid="{00000000-0005-0000-0000-0000840A0000}"/>
    <cellStyle name="Normal 3 2 2 9" xfId="2073" xr:uid="{00000000-0005-0000-0000-0000850A0000}"/>
    <cellStyle name="Normal 3 2 3" xfId="2074" xr:uid="{00000000-0005-0000-0000-0000860A0000}"/>
    <cellStyle name="Normal 3 2 3 2" xfId="2075" xr:uid="{00000000-0005-0000-0000-0000870A0000}"/>
    <cellStyle name="Normal 3 2 3 3" xfId="2076" xr:uid="{00000000-0005-0000-0000-0000880A0000}"/>
    <cellStyle name="Normal 3 2 3 4" xfId="2077" xr:uid="{00000000-0005-0000-0000-0000890A0000}"/>
    <cellStyle name="Normal 3 2 3 5" xfId="2078" xr:uid="{00000000-0005-0000-0000-00008A0A0000}"/>
    <cellStyle name="Normal 3 2 4" xfId="2079" xr:uid="{00000000-0005-0000-0000-00008B0A0000}"/>
    <cellStyle name="Normal 3 2 4 10" xfId="2080" xr:uid="{00000000-0005-0000-0000-00008C0A0000}"/>
    <cellStyle name="Normal 3 2 4 11" xfId="2081" xr:uid="{00000000-0005-0000-0000-00008D0A0000}"/>
    <cellStyle name="Normal 3 2 4 12" xfId="2082" xr:uid="{00000000-0005-0000-0000-00008E0A0000}"/>
    <cellStyle name="Normal 3 2 4 2" xfId="2083" xr:uid="{00000000-0005-0000-0000-00008F0A0000}"/>
    <cellStyle name="Normal 3 2 4 2 2" xfId="2084" xr:uid="{00000000-0005-0000-0000-0000900A0000}"/>
    <cellStyle name="Normal 3 2 4 2 3" xfId="2085" xr:uid="{00000000-0005-0000-0000-0000910A0000}"/>
    <cellStyle name="Normal 3 2 4 3" xfId="2086" xr:uid="{00000000-0005-0000-0000-0000920A0000}"/>
    <cellStyle name="Normal 3 2 4 3 2" xfId="2087" xr:uid="{00000000-0005-0000-0000-0000930A0000}"/>
    <cellStyle name="Normal 3 2 4 4" xfId="2088" xr:uid="{00000000-0005-0000-0000-0000940A0000}"/>
    <cellStyle name="Normal 3 2 4 4 2" xfId="2089" xr:uid="{00000000-0005-0000-0000-0000950A0000}"/>
    <cellStyle name="Normal 3 2 4 5" xfId="2090" xr:uid="{00000000-0005-0000-0000-0000960A0000}"/>
    <cellStyle name="Normal 3 2 4 5 2" xfId="2091" xr:uid="{00000000-0005-0000-0000-0000970A0000}"/>
    <cellStyle name="Normal 3 2 4 6" xfId="2092" xr:uid="{00000000-0005-0000-0000-0000980A0000}"/>
    <cellStyle name="Normal 3 2 4 6 2" xfId="2093" xr:uid="{00000000-0005-0000-0000-0000990A0000}"/>
    <cellStyle name="Normal 3 2 4 7" xfId="2094" xr:uid="{00000000-0005-0000-0000-00009A0A0000}"/>
    <cellStyle name="Normal 3 2 4 8" xfId="2095" xr:uid="{00000000-0005-0000-0000-00009B0A0000}"/>
    <cellStyle name="Normal 3 2 4 9" xfId="2096" xr:uid="{00000000-0005-0000-0000-00009C0A0000}"/>
    <cellStyle name="Normal 3 2 5" xfId="2097" xr:uid="{00000000-0005-0000-0000-00009D0A0000}"/>
    <cellStyle name="Normal 3 2 5 2" xfId="2098" xr:uid="{00000000-0005-0000-0000-00009E0A0000}"/>
    <cellStyle name="Normal 3 2 5 3" xfId="2099" xr:uid="{00000000-0005-0000-0000-00009F0A0000}"/>
    <cellStyle name="Normal 3 2 6" xfId="2100" xr:uid="{00000000-0005-0000-0000-0000A00A0000}"/>
    <cellStyle name="Normal 3 2 6 2" xfId="2101" xr:uid="{00000000-0005-0000-0000-0000A10A0000}"/>
    <cellStyle name="Normal 3 2 7" xfId="2102" xr:uid="{00000000-0005-0000-0000-0000A20A0000}"/>
    <cellStyle name="Normal 3 2 7 2" xfId="2103" xr:uid="{00000000-0005-0000-0000-0000A30A0000}"/>
    <cellStyle name="Normal 3 2 8" xfId="2104" xr:uid="{00000000-0005-0000-0000-0000A40A0000}"/>
    <cellStyle name="Normal 3 2 8 2" xfId="2105" xr:uid="{00000000-0005-0000-0000-0000A50A0000}"/>
    <cellStyle name="Normal 3 2 9" xfId="2106" xr:uid="{00000000-0005-0000-0000-0000A60A0000}"/>
    <cellStyle name="Normal 3 2 9 2" xfId="2107" xr:uid="{00000000-0005-0000-0000-0000A70A0000}"/>
    <cellStyle name="Normal 3 3" xfId="2108" xr:uid="{00000000-0005-0000-0000-0000A80A0000}"/>
    <cellStyle name="Normal 3 3 10" xfId="2109" xr:uid="{00000000-0005-0000-0000-0000A90A0000}"/>
    <cellStyle name="Normal 3 3 2" xfId="2110" xr:uid="{00000000-0005-0000-0000-0000AA0A0000}"/>
    <cellStyle name="Normal 3 3 2 2" xfId="2111" xr:uid="{00000000-0005-0000-0000-0000AB0A0000}"/>
    <cellStyle name="Normal 3 3 3" xfId="2112" xr:uid="{00000000-0005-0000-0000-0000AC0A0000}"/>
    <cellStyle name="Normal 3 3 3 2" xfId="2113" xr:uid="{00000000-0005-0000-0000-0000AD0A0000}"/>
    <cellStyle name="Normal 3 3 3 2 2" xfId="2114" xr:uid="{00000000-0005-0000-0000-0000AE0A0000}"/>
    <cellStyle name="Normal 3 3 3 2 3" xfId="2115" xr:uid="{00000000-0005-0000-0000-0000AF0A0000}"/>
    <cellStyle name="Normal 3 3 3 3" xfId="2116" xr:uid="{00000000-0005-0000-0000-0000B00A0000}"/>
    <cellStyle name="Normal 3 3 3 3 2" xfId="2117" xr:uid="{00000000-0005-0000-0000-0000B10A0000}"/>
    <cellStyle name="Normal 3 3 3 4" xfId="2118" xr:uid="{00000000-0005-0000-0000-0000B20A0000}"/>
    <cellStyle name="Normal 3 3 3 4 2" xfId="2119" xr:uid="{00000000-0005-0000-0000-0000B30A0000}"/>
    <cellStyle name="Normal 3 3 3 5" xfId="2120" xr:uid="{00000000-0005-0000-0000-0000B40A0000}"/>
    <cellStyle name="Normal 3 3 4" xfId="2121" xr:uid="{00000000-0005-0000-0000-0000B50A0000}"/>
    <cellStyle name="Normal 3 3 4 2" xfId="2122" xr:uid="{00000000-0005-0000-0000-0000B60A0000}"/>
    <cellStyle name="Normal 3 3 4 3" xfId="2123" xr:uid="{00000000-0005-0000-0000-0000B70A0000}"/>
    <cellStyle name="Normal 3 3 5" xfId="2124" xr:uid="{00000000-0005-0000-0000-0000B80A0000}"/>
    <cellStyle name="Normal 3 3 5 2" xfId="2125" xr:uid="{00000000-0005-0000-0000-0000B90A0000}"/>
    <cellStyle name="Normal 3 3 5 3" xfId="2126" xr:uid="{00000000-0005-0000-0000-0000BA0A0000}"/>
    <cellStyle name="Normal 3 3 6" xfId="2127" xr:uid="{00000000-0005-0000-0000-0000BB0A0000}"/>
    <cellStyle name="Normal 3 3 7" xfId="2128" xr:uid="{00000000-0005-0000-0000-0000BC0A0000}"/>
    <cellStyle name="Normal 3 3 8" xfId="2129" xr:uid="{00000000-0005-0000-0000-0000BD0A0000}"/>
    <cellStyle name="Normal 3 3 9" xfId="2130" xr:uid="{00000000-0005-0000-0000-0000BE0A0000}"/>
    <cellStyle name="Normal 3 4" xfId="2131" xr:uid="{00000000-0005-0000-0000-0000BF0A0000}"/>
    <cellStyle name="Normal 3 4 2" xfId="2132" xr:uid="{00000000-0005-0000-0000-0000C00A0000}"/>
    <cellStyle name="Normal 3 4 2 2" xfId="2133" xr:uid="{00000000-0005-0000-0000-0000C10A0000}"/>
    <cellStyle name="Normal 3 4 2 3" xfId="2134" xr:uid="{00000000-0005-0000-0000-0000C20A0000}"/>
    <cellStyle name="Normal 3 4 2 4" xfId="2135" xr:uid="{00000000-0005-0000-0000-0000C30A0000}"/>
    <cellStyle name="Normal 3 4 2 5" xfId="2136" xr:uid="{00000000-0005-0000-0000-0000C40A0000}"/>
    <cellStyle name="Normal 3 4 3" xfId="2137" xr:uid="{00000000-0005-0000-0000-0000C50A0000}"/>
    <cellStyle name="Normal 3 4 3 2" xfId="2138" xr:uid="{00000000-0005-0000-0000-0000C60A0000}"/>
    <cellStyle name="Normal 3 4 3 3" xfId="2139" xr:uid="{00000000-0005-0000-0000-0000C70A0000}"/>
    <cellStyle name="Normal 3 4 3 4" xfId="2140" xr:uid="{00000000-0005-0000-0000-0000C80A0000}"/>
    <cellStyle name="Normal 3 4 4" xfId="2141" xr:uid="{00000000-0005-0000-0000-0000C90A0000}"/>
    <cellStyle name="Normal 3 4 4 2" xfId="2142" xr:uid="{00000000-0005-0000-0000-0000CA0A0000}"/>
    <cellStyle name="Normal 3 4 5" xfId="2143" xr:uid="{00000000-0005-0000-0000-0000CB0A0000}"/>
    <cellStyle name="Normal 3 4 6" xfId="2144" xr:uid="{00000000-0005-0000-0000-0000CC0A0000}"/>
    <cellStyle name="Normal 3 4 7" xfId="2145" xr:uid="{00000000-0005-0000-0000-0000CD0A0000}"/>
    <cellStyle name="Normal 3 5" xfId="2146" xr:uid="{00000000-0005-0000-0000-0000CE0A0000}"/>
    <cellStyle name="Normal 3 5 2" xfId="2147" xr:uid="{00000000-0005-0000-0000-0000CF0A0000}"/>
    <cellStyle name="Normal 3 5 2 2" xfId="2148" xr:uid="{00000000-0005-0000-0000-0000D00A0000}"/>
    <cellStyle name="Normal 3 5 2 3" xfId="2149" xr:uid="{00000000-0005-0000-0000-0000D10A0000}"/>
    <cellStyle name="Normal 3 5 3" xfId="2150" xr:uid="{00000000-0005-0000-0000-0000D20A0000}"/>
    <cellStyle name="Normal 3 5 3 2" xfId="2151" xr:uid="{00000000-0005-0000-0000-0000D30A0000}"/>
    <cellStyle name="Normal 3 5 3 3" xfId="2152" xr:uid="{00000000-0005-0000-0000-0000D40A0000}"/>
    <cellStyle name="Normal 3 5 3 4" xfId="2153" xr:uid="{00000000-0005-0000-0000-0000D50A0000}"/>
    <cellStyle name="Normal 3 5 4" xfId="2154" xr:uid="{00000000-0005-0000-0000-0000D60A0000}"/>
    <cellStyle name="Normal 3 5 4 2" xfId="2155" xr:uid="{00000000-0005-0000-0000-0000D70A0000}"/>
    <cellStyle name="Normal 3 5 5" xfId="2156" xr:uid="{00000000-0005-0000-0000-0000D80A0000}"/>
    <cellStyle name="Normal 3 5 6" xfId="2157" xr:uid="{00000000-0005-0000-0000-0000D90A0000}"/>
    <cellStyle name="Normal 3 6" xfId="2158" xr:uid="{00000000-0005-0000-0000-0000DA0A0000}"/>
    <cellStyle name="Normal 3 6 2" xfId="2159" xr:uid="{00000000-0005-0000-0000-0000DB0A0000}"/>
    <cellStyle name="Normal 3 7" xfId="2160" xr:uid="{00000000-0005-0000-0000-0000DC0A0000}"/>
    <cellStyle name="Normal 3 7 2" xfId="2161" xr:uid="{00000000-0005-0000-0000-0000DD0A0000}"/>
    <cellStyle name="Normal 3 7 2 2" xfId="2162" xr:uid="{00000000-0005-0000-0000-0000DE0A0000}"/>
    <cellStyle name="Normal 3 7 2 2 2" xfId="2163" xr:uid="{00000000-0005-0000-0000-0000DF0A0000}"/>
    <cellStyle name="Normal 3 7 2 3" xfId="2164" xr:uid="{00000000-0005-0000-0000-0000E00A0000}"/>
    <cellStyle name="Normal 3 7 3" xfId="2165" xr:uid="{00000000-0005-0000-0000-0000E10A0000}"/>
    <cellStyle name="Normal 3 7 3 2" xfId="2166" xr:uid="{00000000-0005-0000-0000-0000E20A0000}"/>
    <cellStyle name="Normal 3 7 4" xfId="2167" xr:uid="{00000000-0005-0000-0000-0000E30A0000}"/>
    <cellStyle name="Normal 3 7 4 2" xfId="2168" xr:uid="{00000000-0005-0000-0000-0000E40A0000}"/>
    <cellStyle name="Normal 3 7 5" xfId="2169" xr:uid="{00000000-0005-0000-0000-0000E50A0000}"/>
    <cellStyle name="Normal 3 7 5 2" xfId="2170" xr:uid="{00000000-0005-0000-0000-0000E60A0000}"/>
    <cellStyle name="Normal 3 7 6" xfId="2171" xr:uid="{00000000-0005-0000-0000-0000E70A0000}"/>
    <cellStyle name="Normal 3 7 6 2" xfId="2172" xr:uid="{00000000-0005-0000-0000-0000E80A0000}"/>
    <cellStyle name="Normal 3 7 7" xfId="2173" xr:uid="{00000000-0005-0000-0000-0000E90A0000}"/>
    <cellStyle name="Normal 3 8" xfId="2174" xr:uid="{00000000-0005-0000-0000-0000EA0A0000}"/>
    <cellStyle name="Normal 3 8 2" xfId="2175" xr:uid="{00000000-0005-0000-0000-0000EB0A0000}"/>
    <cellStyle name="Normal 3 8 2 2" xfId="2176" xr:uid="{00000000-0005-0000-0000-0000EC0A0000}"/>
    <cellStyle name="Normal 3 8 3" xfId="2177" xr:uid="{00000000-0005-0000-0000-0000ED0A0000}"/>
    <cellStyle name="Normal 3 9" xfId="2178" xr:uid="{00000000-0005-0000-0000-0000EE0A0000}"/>
    <cellStyle name="Normal 3 9 2" xfId="2179" xr:uid="{00000000-0005-0000-0000-0000EF0A0000}"/>
    <cellStyle name="Normal 3 9 3" xfId="2180" xr:uid="{00000000-0005-0000-0000-0000F00A0000}"/>
    <cellStyle name="Normal 4" xfId="2181" xr:uid="{00000000-0005-0000-0000-0000F10A0000}"/>
    <cellStyle name="Normal 4 10" xfId="2182" xr:uid="{00000000-0005-0000-0000-0000F20A0000}"/>
    <cellStyle name="Normal 4 11" xfId="2183" xr:uid="{00000000-0005-0000-0000-0000F30A0000}"/>
    <cellStyle name="Normal 4 12" xfId="2184" xr:uid="{00000000-0005-0000-0000-0000F40A0000}"/>
    <cellStyle name="Normal 4 2" xfId="2185" xr:uid="{00000000-0005-0000-0000-0000F50A0000}"/>
    <cellStyle name="Normal 4 2 2" xfId="2186" xr:uid="{00000000-0005-0000-0000-0000F60A0000}"/>
    <cellStyle name="Normal 4 2 3" xfId="2187" xr:uid="{00000000-0005-0000-0000-0000F70A0000}"/>
    <cellStyle name="Normal 4 2 3 2" xfId="2188" xr:uid="{00000000-0005-0000-0000-0000F80A0000}"/>
    <cellStyle name="Normal 4 2 4" xfId="2189" xr:uid="{00000000-0005-0000-0000-0000F90A0000}"/>
    <cellStyle name="Normal 4 2 5" xfId="2190" xr:uid="{00000000-0005-0000-0000-0000FA0A0000}"/>
    <cellStyle name="Normal 4 2 6" xfId="2191" xr:uid="{00000000-0005-0000-0000-0000FB0A0000}"/>
    <cellStyle name="Normal 4 2 7" xfId="2192" xr:uid="{00000000-0005-0000-0000-0000FC0A0000}"/>
    <cellStyle name="Normal 4 2 8" xfId="2193" xr:uid="{00000000-0005-0000-0000-0000FD0A0000}"/>
    <cellStyle name="Normal 4 3" xfId="2194" xr:uid="{00000000-0005-0000-0000-0000FE0A0000}"/>
    <cellStyle name="Normal 4 3 10" xfId="2195" xr:uid="{00000000-0005-0000-0000-0000FF0A0000}"/>
    <cellStyle name="Normal 4 3 10 2" xfId="2196" xr:uid="{00000000-0005-0000-0000-0000000B0000}"/>
    <cellStyle name="Normal 4 3 11" xfId="2197" xr:uid="{00000000-0005-0000-0000-0000010B0000}"/>
    <cellStyle name="Normal 4 3 12" xfId="2198" xr:uid="{00000000-0005-0000-0000-0000020B0000}"/>
    <cellStyle name="Normal 4 3 2" xfId="2199" xr:uid="{00000000-0005-0000-0000-0000030B0000}"/>
    <cellStyle name="Normal 4 3 2 2" xfId="2200" xr:uid="{00000000-0005-0000-0000-0000040B0000}"/>
    <cellStyle name="Normal 4 3 2 2 2" xfId="2201" xr:uid="{00000000-0005-0000-0000-0000050B0000}"/>
    <cellStyle name="Normal 4 3 2 2 3" xfId="2202" xr:uid="{00000000-0005-0000-0000-0000060B0000}"/>
    <cellStyle name="Normal 4 3 2 3" xfId="2203" xr:uid="{00000000-0005-0000-0000-0000070B0000}"/>
    <cellStyle name="Normal 4 3 2 3 2" xfId="2204" xr:uid="{00000000-0005-0000-0000-0000080B0000}"/>
    <cellStyle name="Normal 4 3 2 4" xfId="2205" xr:uid="{00000000-0005-0000-0000-0000090B0000}"/>
    <cellStyle name="Normal 4 3 2 4 2" xfId="2206" xr:uid="{00000000-0005-0000-0000-00000A0B0000}"/>
    <cellStyle name="Normal 4 3 2 5" xfId="2207" xr:uid="{00000000-0005-0000-0000-00000B0B0000}"/>
    <cellStyle name="Normal 4 3 2 5 2" xfId="2208" xr:uid="{00000000-0005-0000-0000-00000C0B0000}"/>
    <cellStyle name="Normal 4 3 2 6" xfId="2209" xr:uid="{00000000-0005-0000-0000-00000D0B0000}"/>
    <cellStyle name="Normal 4 3 2 7" xfId="2210" xr:uid="{00000000-0005-0000-0000-00000E0B0000}"/>
    <cellStyle name="Normal 4 3 3" xfId="2211" xr:uid="{00000000-0005-0000-0000-00000F0B0000}"/>
    <cellStyle name="Normal 4 3 3 2" xfId="2212" xr:uid="{00000000-0005-0000-0000-0000100B0000}"/>
    <cellStyle name="Normal 4 3 3 2 2" xfId="2213" xr:uid="{00000000-0005-0000-0000-0000110B0000}"/>
    <cellStyle name="Normal 4 3 3 2 3" xfId="2214" xr:uid="{00000000-0005-0000-0000-0000120B0000}"/>
    <cellStyle name="Normal 4 3 3 3" xfId="2215" xr:uid="{00000000-0005-0000-0000-0000130B0000}"/>
    <cellStyle name="Normal 4 3 3 3 2" xfId="2216" xr:uid="{00000000-0005-0000-0000-0000140B0000}"/>
    <cellStyle name="Normal 4 3 3 4" xfId="2217" xr:uid="{00000000-0005-0000-0000-0000150B0000}"/>
    <cellStyle name="Normal 4 3 3 5" xfId="2218" xr:uid="{00000000-0005-0000-0000-0000160B0000}"/>
    <cellStyle name="Normal 4 3 3 6" xfId="2219" xr:uid="{00000000-0005-0000-0000-0000170B0000}"/>
    <cellStyle name="Normal 4 3 4" xfId="2220" xr:uid="{00000000-0005-0000-0000-0000180B0000}"/>
    <cellStyle name="Normal 4 3 4 2" xfId="2221" xr:uid="{00000000-0005-0000-0000-0000190B0000}"/>
    <cellStyle name="Normal 4 3 4 3" xfId="2222" xr:uid="{00000000-0005-0000-0000-00001A0B0000}"/>
    <cellStyle name="Normal 4 3 5" xfId="2223" xr:uid="{00000000-0005-0000-0000-00001B0B0000}"/>
    <cellStyle name="Normal 4 3 5 2" xfId="2224" xr:uid="{00000000-0005-0000-0000-00001C0B0000}"/>
    <cellStyle name="Normal 4 3 6" xfId="2225" xr:uid="{00000000-0005-0000-0000-00001D0B0000}"/>
    <cellStyle name="Normal 4 3 6 2" xfId="2226" xr:uid="{00000000-0005-0000-0000-00001E0B0000}"/>
    <cellStyle name="Normal 4 3 7" xfId="2227" xr:uid="{00000000-0005-0000-0000-00001F0B0000}"/>
    <cellStyle name="Normal 4 3 7 2" xfId="2228" xr:uid="{00000000-0005-0000-0000-0000200B0000}"/>
    <cellStyle name="Normal 4 3 8" xfId="2229" xr:uid="{00000000-0005-0000-0000-0000210B0000}"/>
    <cellStyle name="Normal 4 3 8 2" xfId="2230" xr:uid="{00000000-0005-0000-0000-0000220B0000}"/>
    <cellStyle name="Normal 4 3 9" xfId="2231" xr:uid="{00000000-0005-0000-0000-0000230B0000}"/>
    <cellStyle name="Normal 4 3 9 2" xfId="2232" xr:uid="{00000000-0005-0000-0000-0000240B0000}"/>
    <cellStyle name="Normal 4 4" xfId="2233" xr:uid="{00000000-0005-0000-0000-0000250B0000}"/>
    <cellStyle name="Normal 4 4 2" xfId="2234" xr:uid="{00000000-0005-0000-0000-0000260B0000}"/>
    <cellStyle name="Normal 4 4 2 2" xfId="2235" xr:uid="{00000000-0005-0000-0000-0000270B0000}"/>
    <cellStyle name="Normal 4 4 2 3" xfId="2236" xr:uid="{00000000-0005-0000-0000-0000280B0000}"/>
    <cellStyle name="Normal 4 4 3" xfId="2237" xr:uid="{00000000-0005-0000-0000-0000290B0000}"/>
    <cellStyle name="Normal 4 4 3 2" xfId="2238" xr:uid="{00000000-0005-0000-0000-00002A0B0000}"/>
    <cellStyle name="Normal 4 4 4" xfId="2239" xr:uid="{00000000-0005-0000-0000-00002B0B0000}"/>
    <cellStyle name="Normal 4 4 5" xfId="2240" xr:uid="{00000000-0005-0000-0000-00002C0B0000}"/>
    <cellStyle name="Normal 4 5" xfId="2241" xr:uid="{00000000-0005-0000-0000-00002D0B0000}"/>
    <cellStyle name="Normal 4 5 2" xfId="2242" xr:uid="{00000000-0005-0000-0000-00002E0B0000}"/>
    <cellStyle name="Normal 4 5 3" xfId="2243" xr:uid="{00000000-0005-0000-0000-00002F0B0000}"/>
    <cellStyle name="Normal 4 5 4" xfId="2244" xr:uid="{00000000-0005-0000-0000-0000300B0000}"/>
    <cellStyle name="Normal 4 6" xfId="2245" xr:uid="{00000000-0005-0000-0000-0000310B0000}"/>
    <cellStyle name="Normal 4 7" xfId="2246" xr:uid="{00000000-0005-0000-0000-0000320B0000}"/>
    <cellStyle name="Normal 4 7 2" xfId="2247" xr:uid="{00000000-0005-0000-0000-0000330B0000}"/>
    <cellStyle name="Normal 4 8" xfId="2248" xr:uid="{00000000-0005-0000-0000-0000340B0000}"/>
    <cellStyle name="Normal 4 8 2" xfId="2249" xr:uid="{00000000-0005-0000-0000-0000350B0000}"/>
    <cellStyle name="Normal 4 9" xfId="2250" xr:uid="{00000000-0005-0000-0000-0000360B0000}"/>
    <cellStyle name="Normal 5" xfId="2251" xr:uid="{00000000-0005-0000-0000-0000370B0000}"/>
    <cellStyle name="Normal 5 10" xfId="2252" xr:uid="{00000000-0005-0000-0000-0000380B0000}"/>
    <cellStyle name="Normal 5 2" xfId="2253" xr:uid="{00000000-0005-0000-0000-0000390B0000}"/>
    <cellStyle name="Normal 5 2 10" xfId="2254" xr:uid="{00000000-0005-0000-0000-00003A0B0000}"/>
    <cellStyle name="Normal 5 2 11" xfId="2255" xr:uid="{00000000-0005-0000-0000-00003B0B0000}"/>
    <cellStyle name="Normal 5 2 2" xfId="2256" xr:uid="{00000000-0005-0000-0000-00003C0B0000}"/>
    <cellStyle name="Normal 5 2 2 2" xfId="2257" xr:uid="{00000000-0005-0000-0000-00003D0B0000}"/>
    <cellStyle name="Normal 5 2 2 2 2" xfId="2258" xr:uid="{00000000-0005-0000-0000-00003E0B0000}"/>
    <cellStyle name="Normal 5 2 2 3" xfId="2259" xr:uid="{00000000-0005-0000-0000-00003F0B0000}"/>
    <cellStyle name="Normal 5 2 2 4" xfId="2260" xr:uid="{00000000-0005-0000-0000-0000400B0000}"/>
    <cellStyle name="Normal 5 2 3" xfId="2261" xr:uid="{00000000-0005-0000-0000-0000410B0000}"/>
    <cellStyle name="Normal 5 2 3 2" xfId="2262" xr:uid="{00000000-0005-0000-0000-0000420B0000}"/>
    <cellStyle name="Normal 5 2 3 2 2" xfId="2263" xr:uid="{00000000-0005-0000-0000-0000430B0000}"/>
    <cellStyle name="Normal 5 2 3 3" xfId="2264" xr:uid="{00000000-0005-0000-0000-0000440B0000}"/>
    <cellStyle name="Normal 5 2 3 4" xfId="2265" xr:uid="{00000000-0005-0000-0000-0000450B0000}"/>
    <cellStyle name="Normal 5 2 4" xfId="2266" xr:uid="{00000000-0005-0000-0000-0000460B0000}"/>
    <cellStyle name="Normal 5 2 4 2" xfId="2267" xr:uid="{00000000-0005-0000-0000-0000470B0000}"/>
    <cellStyle name="Normal 5 2 5" xfId="2268" xr:uid="{00000000-0005-0000-0000-0000480B0000}"/>
    <cellStyle name="Normal 5 2 5 2" xfId="2269" xr:uid="{00000000-0005-0000-0000-0000490B0000}"/>
    <cellStyle name="Normal 5 2 5 2 2" xfId="2270" xr:uid="{00000000-0005-0000-0000-00004A0B0000}"/>
    <cellStyle name="Normal 5 2 5 2 3" xfId="2271" xr:uid="{00000000-0005-0000-0000-00004B0B0000}"/>
    <cellStyle name="Normal 5 2 5 3" xfId="2272" xr:uid="{00000000-0005-0000-0000-00004C0B0000}"/>
    <cellStyle name="Normal 5 2 5 3 2" xfId="2273" xr:uid="{00000000-0005-0000-0000-00004D0B0000}"/>
    <cellStyle name="Normal 5 2 5 4" xfId="2274" xr:uid="{00000000-0005-0000-0000-00004E0B0000}"/>
    <cellStyle name="Normal 5 2 5 4 2" xfId="2275" xr:uid="{00000000-0005-0000-0000-00004F0B0000}"/>
    <cellStyle name="Normal 5 2 5 5" xfId="2276" xr:uid="{00000000-0005-0000-0000-0000500B0000}"/>
    <cellStyle name="Normal 5 2 6" xfId="2277" xr:uid="{00000000-0005-0000-0000-0000510B0000}"/>
    <cellStyle name="Normal 5 2 6 2" xfId="2278" xr:uid="{00000000-0005-0000-0000-0000520B0000}"/>
    <cellStyle name="Normal 5 2 6 3" xfId="2279" xr:uid="{00000000-0005-0000-0000-0000530B0000}"/>
    <cellStyle name="Normal 5 2 7" xfId="2280" xr:uid="{00000000-0005-0000-0000-0000540B0000}"/>
    <cellStyle name="Normal 5 2 7 2" xfId="2281" xr:uid="{00000000-0005-0000-0000-0000550B0000}"/>
    <cellStyle name="Normal 5 2 7 3" xfId="2282" xr:uid="{00000000-0005-0000-0000-0000560B0000}"/>
    <cellStyle name="Normal 5 2 8" xfId="2283" xr:uid="{00000000-0005-0000-0000-0000570B0000}"/>
    <cellStyle name="Normal 5 2 9" xfId="2284" xr:uid="{00000000-0005-0000-0000-0000580B0000}"/>
    <cellStyle name="Normal 5 3" xfId="2285" xr:uid="{00000000-0005-0000-0000-0000590B0000}"/>
    <cellStyle name="Normal 5 3 2" xfId="2286" xr:uid="{00000000-0005-0000-0000-00005A0B0000}"/>
    <cellStyle name="Normal 5 3 2 2" xfId="2287" xr:uid="{00000000-0005-0000-0000-00005B0B0000}"/>
    <cellStyle name="Normal 5 3 3" xfId="2288" xr:uid="{00000000-0005-0000-0000-00005C0B0000}"/>
    <cellStyle name="Normal 5 3 4" xfId="2289" xr:uid="{00000000-0005-0000-0000-00005D0B0000}"/>
    <cellStyle name="Normal 5 4" xfId="2290" xr:uid="{00000000-0005-0000-0000-00005E0B0000}"/>
    <cellStyle name="Normal 5 4 2" xfId="2291" xr:uid="{00000000-0005-0000-0000-00005F0B0000}"/>
    <cellStyle name="Normal 5 4 2 2" xfId="2292" xr:uid="{00000000-0005-0000-0000-0000600B0000}"/>
    <cellStyle name="Normal 5 4 3" xfId="2293" xr:uid="{00000000-0005-0000-0000-0000610B0000}"/>
    <cellStyle name="Normal 5 5" xfId="2294" xr:uid="{00000000-0005-0000-0000-0000620B0000}"/>
    <cellStyle name="Normal 5 5 2" xfId="2295" xr:uid="{00000000-0005-0000-0000-0000630B0000}"/>
    <cellStyle name="Normal 5 6" xfId="2296" xr:uid="{00000000-0005-0000-0000-0000640B0000}"/>
    <cellStyle name="Normal 5 7" xfId="2297" xr:uid="{00000000-0005-0000-0000-0000650B0000}"/>
    <cellStyle name="Normal 5 8" xfId="2298" xr:uid="{00000000-0005-0000-0000-0000660B0000}"/>
    <cellStyle name="Normal 5 9" xfId="2299" xr:uid="{00000000-0005-0000-0000-0000670B0000}"/>
    <cellStyle name="Normal 6" xfId="2300" xr:uid="{00000000-0005-0000-0000-0000680B0000}"/>
    <cellStyle name="Normal 6 2" xfId="2301" xr:uid="{00000000-0005-0000-0000-0000690B0000}"/>
    <cellStyle name="Normal 6 2 2" xfId="2302" xr:uid="{00000000-0005-0000-0000-00006A0B0000}"/>
    <cellStyle name="Normal 6 3" xfId="2303" xr:uid="{00000000-0005-0000-0000-00006B0B0000}"/>
    <cellStyle name="Normal 6 3 2" xfId="2304" xr:uid="{00000000-0005-0000-0000-00006C0B0000}"/>
    <cellStyle name="Normal 6 4" xfId="2305" xr:uid="{00000000-0005-0000-0000-00006D0B0000}"/>
    <cellStyle name="Normal 6 5" xfId="2306" xr:uid="{00000000-0005-0000-0000-00006E0B0000}"/>
    <cellStyle name="Normal 6 6" xfId="2307" xr:uid="{00000000-0005-0000-0000-00006F0B0000}"/>
    <cellStyle name="Normal 6 7" xfId="2308" xr:uid="{00000000-0005-0000-0000-0000700B0000}"/>
    <cellStyle name="Normal 7" xfId="2309" xr:uid="{00000000-0005-0000-0000-0000710B0000}"/>
    <cellStyle name="Normal 7 2" xfId="2310" xr:uid="{00000000-0005-0000-0000-0000720B0000}"/>
    <cellStyle name="Normal 7 2 2" xfId="2311" xr:uid="{00000000-0005-0000-0000-0000730B0000}"/>
    <cellStyle name="Normal 7 2 3" xfId="2312" xr:uid="{00000000-0005-0000-0000-0000740B0000}"/>
    <cellStyle name="Normal 7 2 4" xfId="2313" xr:uid="{00000000-0005-0000-0000-0000750B0000}"/>
    <cellStyle name="Normal 7 2 5" xfId="2314" xr:uid="{00000000-0005-0000-0000-0000760B0000}"/>
    <cellStyle name="Normal 7 3" xfId="2315" xr:uid="{00000000-0005-0000-0000-0000770B0000}"/>
    <cellStyle name="Normal 7 4" xfId="2316" xr:uid="{00000000-0005-0000-0000-0000780B0000}"/>
    <cellStyle name="Normal 7 5" xfId="2317" xr:uid="{00000000-0005-0000-0000-0000790B0000}"/>
    <cellStyle name="Normal 7 6" xfId="2318" xr:uid="{00000000-0005-0000-0000-00007A0B0000}"/>
    <cellStyle name="Normal 7 6 2" xfId="2319" xr:uid="{00000000-0005-0000-0000-00007B0B0000}"/>
    <cellStyle name="Normal 7 7" xfId="2320" xr:uid="{00000000-0005-0000-0000-00007C0B0000}"/>
    <cellStyle name="Normal 7 8" xfId="2321" xr:uid="{00000000-0005-0000-0000-00007D0B0000}"/>
    <cellStyle name="Normal 7 9" xfId="2322" xr:uid="{00000000-0005-0000-0000-00007E0B0000}"/>
    <cellStyle name="Normal 8" xfId="2323" xr:uid="{00000000-0005-0000-0000-00007F0B0000}"/>
    <cellStyle name="Normal 8 10" xfId="2324" xr:uid="{00000000-0005-0000-0000-0000800B0000}"/>
    <cellStyle name="Normal 8 11" xfId="2325" xr:uid="{00000000-0005-0000-0000-0000810B0000}"/>
    <cellStyle name="Normal 8 12" xfId="2326" xr:uid="{00000000-0005-0000-0000-0000820B0000}"/>
    <cellStyle name="Normal 8 13" xfId="2327" xr:uid="{00000000-0005-0000-0000-0000830B0000}"/>
    <cellStyle name="Normal 8 14" xfId="2328" xr:uid="{00000000-0005-0000-0000-0000840B0000}"/>
    <cellStyle name="Normal 8 15" xfId="2329" xr:uid="{00000000-0005-0000-0000-0000850B0000}"/>
    <cellStyle name="Normal 8 16" xfId="2330" xr:uid="{00000000-0005-0000-0000-0000860B0000}"/>
    <cellStyle name="Normal 8 17" xfId="2331" xr:uid="{00000000-0005-0000-0000-0000870B0000}"/>
    <cellStyle name="Normal 8 18" xfId="2332" xr:uid="{00000000-0005-0000-0000-0000880B0000}"/>
    <cellStyle name="Normal 8 2" xfId="2333" xr:uid="{00000000-0005-0000-0000-0000890B0000}"/>
    <cellStyle name="Normal 8 2 2" xfId="2334" xr:uid="{00000000-0005-0000-0000-00008A0B0000}"/>
    <cellStyle name="Normal 8 2 3" xfId="2335" xr:uid="{00000000-0005-0000-0000-00008B0B0000}"/>
    <cellStyle name="Normal 8 3" xfId="2336" xr:uid="{00000000-0005-0000-0000-00008C0B0000}"/>
    <cellStyle name="Normal 8 3 2" xfId="2337" xr:uid="{00000000-0005-0000-0000-00008D0B0000}"/>
    <cellStyle name="Normal 8 3 3" xfId="2338" xr:uid="{00000000-0005-0000-0000-00008E0B0000}"/>
    <cellStyle name="Normal 8 3 4" xfId="2339" xr:uid="{00000000-0005-0000-0000-00008F0B0000}"/>
    <cellStyle name="Normal 8 3 5" xfId="2340" xr:uid="{00000000-0005-0000-0000-0000900B0000}"/>
    <cellStyle name="Normal 8 3 6" xfId="2341" xr:uid="{00000000-0005-0000-0000-0000910B0000}"/>
    <cellStyle name="Normal 8 4" xfId="2342" xr:uid="{00000000-0005-0000-0000-0000920B0000}"/>
    <cellStyle name="Normal 8 4 2" xfId="2343" xr:uid="{00000000-0005-0000-0000-0000930B0000}"/>
    <cellStyle name="Normal 8 4 3" xfId="2344" xr:uid="{00000000-0005-0000-0000-0000940B0000}"/>
    <cellStyle name="Normal 8 4 4" xfId="2345" xr:uid="{00000000-0005-0000-0000-0000950B0000}"/>
    <cellStyle name="Normal 8 4 5" xfId="2346" xr:uid="{00000000-0005-0000-0000-0000960B0000}"/>
    <cellStyle name="Normal 8 4 6" xfId="2347" xr:uid="{00000000-0005-0000-0000-0000970B0000}"/>
    <cellStyle name="Normal 8 4 7" xfId="2348" xr:uid="{00000000-0005-0000-0000-0000980B0000}"/>
    <cellStyle name="Normal 8 5" xfId="2349" xr:uid="{00000000-0005-0000-0000-0000990B0000}"/>
    <cellStyle name="Normal 8 5 2" xfId="2350" xr:uid="{00000000-0005-0000-0000-00009A0B0000}"/>
    <cellStyle name="Normal 8 5 3" xfId="2351" xr:uid="{00000000-0005-0000-0000-00009B0B0000}"/>
    <cellStyle name="Normal 8 5 4" xfId="2352" xr:uid="{00000000-0005-0000-0000-00009C0B0000}"/>
    <cellStyle name="Normal 8 5 5" xfId="2353" xr:uid="{00000000-0005-0000-0000-00009D0B0000}"/>
    <cellStyle name="Normal 8 5 6" xfId="2354" xr:uid="{00000000-0005-0000-0000-00009E0B0000}"/>
    <cellStyle name="Normal 8 5 7" xfId="2355" xr:uid="{00000000-0005-0000-0000-00009F0B0000}"/>
    <cellStyle name="Normal 8 6" xfId="2356" xr:uid="{00000000-0005-0000-0000-0000A00B0000}"/>
    <cellStyle name="Normal 8 7" xfId="2357" xr:uid="{00000000-0005-0000-0000-0000A10B0000}"/>
    <cellStyle name="Normal 8 8" xfId="2358" xr:uid="{00000000-0005-0000-0000-0000A20B0000}"/>
    <cellStyle name="Normal 8 9" xfId="2359" xr:uid="{00000000-0005-0000-0000-0000A30B0000}"/>
    <cellStyle name="Normal 9" xfId="2360" xr:uid="{00000000-0005-0000-0000-0000A40B0000}"/>
    <cellStyle name="Normal 9 2" xfId="2361" xr:uid="{00000000-0005-0000-0000-0000A50B0000}"/>
    <cellStyle name="Normal 9 2 2" xfId="2362" xr:uid="{00000000-0005-0000-0000-0000A60B0000}"/>
    <cellStyle name="Normal 9 2 2 2" xfId="2363" xr:uid="{00000000-0005-0000-0000-0000A70B0000}"/>
    <cellStyle name="Normal 9 2 2 3" xfId="2364" xr:uid="{00000000-0005-0000-0000-0000A80B0000}"/>
    <cellStyle name="Normal 9 2 3" xfId="2365" xr:uid="{00000000-0005-0000-0000-0000A90B0000}"/>
    <cellStyle name="Normal 9 3" xfId="2366" xr:uid="{00000000-0005-0000-0000-0000AA0B0000}"/>
    <cellStyle name="Normal 9 3 2" xfId="2367" xr:uid="{00000000-0005-0000-0000-0000AB0B0000}"/>
    <cellStyle name="Normal 9 3 2 2" xfId="2368" xr:uid="{00000000-0005-0000-0000-0000AC0B0000}"/>
    <cellStyle name="Normal 9 3 3" xfId="2369" xr:uid="{00000000-0005-0000-0000-0000AD0B0000}"/>
    <cellStyle name="Normal 9 4" xfId="2370" xr:uid="{00000000-0005-0000-0000-0000AE0B0000}"/>
    <cellStyle name="Normal 9 4 2" xfId="2371" xr:uid="{00000000-0005-0000-0000-0000AF0B0000}"/>
    <cellStyle name="Normal 9 5" xfId="2372" xr:uid="{00000000-0005-0000-0000-0000B00B0000}"/>
    <cellStyle name="Normal_1997-enrl" xfId="2373" xr:uid="{00000000-0005-0000-0000-0000B10B0000}"/>
    <cellStyle name="Normál_8gradk" xfId="2374" xr:uid="{00000000-0005-0000-0000-0000B20B0000}"/>
    <cellStyle name="Normal_B4" xfId="2375" xr:uid="{00000000-0005-0000-0000-0000B30B0000}"/>
    <cellStyle name="Normal-blank" xfId="2376" xr:uid="{00000000-0005-0000-0000-0000B40B0000}"/>
    <cellStyle name="Normal-bottom" xfId="2377" xr:uid="{00000000-0005-0000-0000-0000B50B0000}"/>
    <cellStyle name="Normal-center" xfId="2378" xr:uid="{00000000-0005-0000-0000-0000B60B0000}"/>
    <cellStyle name="Normal-droit" xfId="2379" xr:uid="{00000000-0005-0000-0000-0000B70B0000}"/>
    <cellStyle name="normální_SVK ANNHRS-novy" xfId="2380" xr:uid="{00000000-0005-0000-0000-0000B80B0000}"/>
    <cellStyle name="Normalny 10" xfId="2381" xr:uid="{00000000-0005-0000-0000-0000B90B0000}"/>
    <cellStyle name="Normalny 10 2" xfId="2382" xr:uid="{00000000-0005-0000-0000-0000BA0B0000}"/>
    <cellStyle name="Normalny 10 3" xfId="2383" xr:uid="{00000000-0005-0000-0000-0000BB0B0000}"/>
    <cellStyle name="Normalny 2" xfId="2384" xr:uid="{00000000-0005-0000-0000-0000BC0B0000}"/>
    <cellStyle name="Normalny 2 2" xfId="2385" xr:uid="{00000000-0005-0000-0000-0000BD0B0000}"/>
    <cellStyle name="Normalny 2 2 2" xfId="2386" xr:uid="{00000000-0005-0000-0000-0000BE0B0000}"/>
    <cellStyle name="Normalny 2 2 2 2" xfId="2387" xr:uid="{00000000-0005-0000-0000-0000BF0B0000}"/>
    <cellStyle name="Normalny 2 2 2 2 2" xfId="2388" xr:uid="{00000000-0005-0000-0000-0000C00B0000}"/>
    <cellStyle name="Normalny 2 2 2 2 3" xfId="2389" xr:uid="{00000000-0005-0000-0000-0000C10B0000}"/>
    <cellStyle name="Normalny 2 2 2 3" xfId="2390" xr:uid="{00000000-0005-0000-0000-0000C20B0000}"/>
    <cellStyle name="Normalny 2 2 3" xfId="2391" xr:uid="{00000000-0005-0000-0000-0000C30B0000}"/>
    <cellStyle name="Normalny 2 2 4" xfId="2392" xr:uid="{00000000-0005-0000-0000-0000C40B0000}"/>
    <cellStyle name="Normalny 2 3" xfId="2393" xr:uid="{00000000-0005-0000-0000-0000C50B0000}"/>
    <cellStyle name="Normalny 2 3 2" xfId="2394" xr:uid="{00000000-0005-0000-0000-0000C60B0000}"/>
    <cellStyle name="Normalny 2 3 2 2" xfId="2395" xr:uid="{00000000-0005-0000-0000-0000C70B0000}"/>
    <cellStyle name="Normalny 2 3 3" xfId="2396" xr:uid="{00000000-0005-0000-0000-0000C80B0000}"/>
    <cellStyle name="Normalny 2 4" xfId="2397" xr:uid="{00000000-0005-0000-0000-0000C90B0000}"/>
    <cellStyle name="Normalny 2 4 2" xfId="2398" xr:uid="{00000000-0005-0000-0000-0000CA0B0000}"/>
    <cellStyle name="Normalny 2 4 2 2" xfId="2399" xr:uid="{00000000-0005-0000-0000-0000CB0B0000}"/>
    <cellStyle name="Normalny 2 4 3" xfId="2400" xr:uid="{00000000-0005-0000-0000-0000CC0B0000}"/>
    <cellStyle name="Normalny 2 5" xfId="2401" xr:uid="{00000000-0005-0000-0000-0000CD0B0000}"/>
    <cellStyle name="Normalny 2 5 2" xfId="2402" xr:uid="{00000000-0005-0000-0000-0000CE0B0000}"/>
    <cellStyle name="Normalny 2 5 2 2" xfId="2403" xr:uid="{00000000-0005-0000-0000-0000CF0B0000}"/>
    <cellStyle name="Normalny 2 5 3" xfId="2404" xr:uid="{00000000-0005-0000-0000-0000D00B0000}"/>
    <cellStyle name="Normalny 2 6" xfId="2405" xr:uid="{00000000-0005-0000-0000-0000D10B0000}"/>
    <cellStyle name="Normalny 2 6 2" xfId="2406" xr:uid="{00000000-0005-0000-0000-0000D20B0000}"/>
    <cellStyle name="Normalny 2 6 2 2" xfId="2407" xr:uid="{00000000-0005-0000-0000-0000D30B0000}"/>
    <cellStyle name="Normalny 2 6 3" xfId="2408" xr:uid="{00000000-0005-0000-0000-0000D40B0000}"/>
    <cellStyle name="Normalny 2 7" xfId="2409" xr:uid="{00000000-0005-0000-0000-0000D50B0000}"/>
    <cellStyle name="Normalny 2 7 2" xfId="2410" xr:uid="{00000000-0005-0000-0000-0000D60B0000}"/>
    <cellStyle name="Normalny 2 7 2 2" xfId="2411" xr:uid="{00000000-0005-0000-0000-0000D70B0000}"/>
    <cellStyle name="Normalny 2 7 3" xfId="2412" xr:uid="{00000000-0005-0000-0000-0000D80B0000}"/>
    <cellStyle name="Normalny 2 8" xfId="2413" xr:uid="{00000000-0005-0000-0000-0000D90B0000}"/>
    <cellStyle name="Normalny 2 8 2" xfId="2414" xr:uid="{00000000-0005-0000-0000-0000DA0B0000}"/>
    <cellStyle name="Normalny 2 8 2 2" xfId="2415" xr:uid="{00000000-0005-0000-0000-0000DB0B0000}"/>
    <cellStyle name="Normalny 2 8 3" xfId="2416" xr:uid="{00000000-0005-0000-0000-0000DC0B0000}"/>
    <cellStyle name="Normalny 2 9" xfId="2417" xr:uid="{00000000-0005-0000-0000-0000DD0B0000}"/>
    <cellStyle name="Normalny 3" xfId="2418" xr:uid="{00000000-0005-0000-0000-0000DE0B0000}"/>
    <cellStyle name="Normalny 3 2" xfId="2419" xr:uid="{00000000-0005-0000-0000-0000DF0B0000}"/>
    <cellStyle name="Normalny 3 2 2" xfId="2420" xr:uid="{00000000-0005-0000-0000-0000E00B0000}"/>
    <cellStyle name="Normalny 3 3" xfId="2421" xr:uid="{00000000-0005-0000-0000-0000E10B0000}"/>
    <cellStyle name="Normalny 4" xfId="2422" xr:uid="{00000000-0005-0000-0000-0000E20B0000}"/>
    <cellStyle name="Normalny 4 2" xfId="2423" xr:uid="{00000000-0005-0000-0000-0000E30B0000}"/>
    <cellStyle name="Normalny 4 2 2" xfId="2424" xr:uid="{00000000-0005-0000-0000-0000E40B0000}"/>
    <cellStyle name="Normalny 4 3" xfId="2425" xr:uid="{00000000-0005-0000-0000-0000E50B0000}"/>
    <cellStyle name="Normalny 5" xfId="2426" xr:uid="{00000000-0005-0000-0000-0000E60B0000}"/>
    <cellStyle name="Normalny 5 2" xfId="2427" xr:uid="{00000000-0005-0000-0000-0000E70B0000}"/>
    <cellStyle name="Normalny 5 2 2" xfId="2428" xr:uid="{00000000-0005-0000-0000-0000E80B0000}"/>
    <cellStyle name="Normalny 5 2 3" xfId="2429" xr:uid="{00000000-0005-0000-0000-0000E90B0000}"/>
    <cellStyle name="Normalny 5 3" xfId="2430" xr:uid="{00000000-0005-0000-0000-0000EA0B0000}"/>
    <cellStyle name="Normalny 5 3 2" xfId="2431" xr:uid="{00000000-0005-0000-0000-0000EB0B0000}"/>
    <cellStyle name="Normalny 5 3 2 2" xfId="2432" xr:uid="{00000000-0005-0000-0000-0000EC0B0000}"/>
    <cellStyle name="Normalny 5 3 3" xfId="2433" xr:uid="{00000000-0005-0000-0000-0000ED0B0000}"/>
    <cellStyle name="Normalny 5 4" xfId="2434" xr:uid="{00000000-0005-0000-0000-0000EE0B0000}"/>
    <cellStyle name="Normalny 5 4 2" xfId="2435" xr:uid="{00000000-0005-0000-0000-0000EF0B0000}"/>
    <cellStyle name="Normalny 5 5" xfId="2436" xr:uid="{00000000-0005-0000-0000-0000F00B0000}"/>
    <cellStyle name="Normalny 6" xfId="2437" xr:uid="{00000000-0005-0000-0000-0000F10B0000}"/>
    <cellStyle name="Normalny 6 2" xfId="2438" xr:uid="{00000000-0005-0000-0000-0000F20B0000}"/>
    <cellStyle name="Normalny 6 3" xfId="2439" xr:uid="{00000000-0005-0000-0000-0000F30B0000}"/>
    <cellStyle name="Normalny 7" xfId="2440" xr:uid="{00000000-0005-0000-0000-0000F40B0000}"/>
    <cellStyle name="Normalny 7 2" xfId="2441" xr:uid="{00000000-0005-0000-0000-0000F50B0000}"/>
    <cellStyle name="Normalny 7 3" xfId="2442" xr:uid="{00000000-0005-0000-0000-0000F60B0000}"/>
    <cellStyle name="Normalny 8" xfId="2443" xr:uid="{00000000-0005-0000-0000-0000F70B0000}"/>
    <cellStyle name="Normalny 8 2" xfId="2444" xr:uid="{00000000-0005-0000-0000-0000F80B0000}"/>
    <cellStyle name="Normalny 8 3" xfId="2445" xr:uid="{00000000-0005-0000-0000-0000F90B0000}"/>
    <cellStyle name="Normalny 9" xfId="2446" xr:uid="{00000000-0005-0000-0000-0000FA0B0000}"/>
    <cellStyle name="Normalny 9 2" xfId="2447" xr:uid="{00000000-0005-0000-0000-0000FB0B0000}"/>
    <cellStyle name="Normal-top" xfId="2448" xr:uid="{00000000-0005-0000-0000-0000FC0B0000}"/>
    <cellStyle name="Normal-top 2" xfId="2449" xr:uid="{00000000-0005-0000-0000-0000FD0B0000}"/>
    <cellStyle name="Note 10 2" xfId="2450" xr:uid="{00000000-0005-0000-0000-0000FE0B0000}"/>
    <cellStyle name="Note 10 2 2" xfId="2451" xr:uid="{00000000-0005-0000-0000-0000FF0B0000}"/>
    <cellStyle name="Note 10 2 2 2" xfId="2452" xr:uid="{00000000-0005-0000-0000-0000000C0000}"/>
    <cellStyle name="Note 10 2 2 2 2" xfId="2453" xr:uid="{00000000-0005-0000-0000-0000010C0000}"/>
    <cellStyle name="Note 10 2 2 2 2 2" xfId="2454" xr:uid="{00000000-0005-0000-0000-0000020C0000}"/>
    <cellStyle name="Note 10 2 2 2 2 2 2" xfId="2455" xr:uid="{00000000-0005-0000-0000-0000030C0000}"/>
    <cellStyle name="Note 10 2 2 2 2 3" xfId="2456" xr:uid="{00000000-0005-0000-0000-0000040C0000}"/>
    <cellStyle name="Note 10 2 2 2 3" xfId="2457" xr:uid="{00000000-0005-0000-0000-0000050C0000}"/>
    <cellStyle name="Note 10 2 2 2 3 2" xfId="2458" xr:uid="{00000000-0005-0000-0000-0000060C0000}"/>
    <cellStyle name="Note 10 2 2 2 4" xfId="2459" xr:uid="{00000000-0005-0000-0000-0000070C0000}"/>
    <cellStyle name="Note 10 2 2 3" xfId="2460" xr:uid="{00000000-0005-0000-0000-0000080C0000}"/>
    <cellStyle name="Note 10 2 2 3 2" xfId="2461" xr:uid="{00000000-0005-0000-0000-0000090C0000}"/>
    <cellStyle name="Note 10 2 2 3 2 2" xfId="2462" xr:uid="{00000000-0005-0000-0000-00000A0C0000}"/>
    <cellStyle name="Note 10 2 2 3 3" xfId="2463" xr:uid="{00000000-0005-0000-0000-00000B0C0000}"/>
    <cellStyle name="Note 10 2 2 4" xfId="2464" xr:uid="{00000000-0005-0000-0000-00000C0C0000}"/>
    <cellStyle name="Note 10 2 2 4 2" xfId="2465" xr:uid="{00000000-0005-0000-0000-00000D0C0000}"/>
    <cellStyle name="Note 10 2 2 5" xfId="2466" xr:uid="{00000000-0005-0000-0000-00000E0C0000}"/>
    <cellStyle name="Note 10 2 2 5 2" xfId="2467" xr:uid="{00000000-0005-0000-0000-00000F0C0000}"/>
    <cellStyle name="Note 10 2 2 6" xfId="2468" xr:uid="{00000000-0005-0000-0000-0000100C0000}"/>
    <cellStyle name="Note 10 2 3" xfId="2469" xr:uid="{00000000-0005-0000-0000-0000110C0000}"/>
    <cellStyle name="Note 10 2 3 2" xfId="2470" xr:uid="{00000000-0005-0000-0000-0000120C0000}"/>
    <cellStyle name="Note 10 2 3 2 2" xfId="2471" xr:uid="{00000000-0005-0000-0000-0000130C0000}"/>
    <cellStyle name="Note 10 2 3 2 2 2" xfId="2472" xr:uid="{00000000-0005-0000-0000-0000140C0000}"/>
    <cellStyle name="Note 10 2 3 2 3" xfId="2473" xr:uid="{00000000-0005-0000-0000-0000150C0000}"/>
    <cellStyle name="Note 10 2 3 3" xfId="2474" xr:uid="{00000000-0005-0000-0000-0000160C0000}"/>
    <cellStyle name="Note 10 2 3 3 2" xfId="2475" xr:uid="{00000000-0005-0000-0000-0000170C0000}"/>
    <cellStyle name="Note 10 2 3 4" xfId="2476" xr:uid="{00000000-0005-0000-0000-0000180C0000}"/>
    <cellStyle name="Note 10 2 4" xfId="2477" xr:uid="{00000000-0005-0000-0000-0000190C0000}"/>
    <cellStyle name="Note 10 2 4 2" xfId="2478" xr:uid="{00000000-0005-0000-0000-00001A0C0000}"/>
    <cellStyle name="Note 10 2 4 2 2" xfId="2479" xr:uid="{00000000-0005-0000-0000-00001B0C0000}"/>
    <cellStyle name="Note 10 2 4 3" xfId="2480" xr:uid="{00000000-0005-0000-0000-00001C0C0000}"/>
    <cellStyle name="Note 10 2 5" xfId="2481" xr:uid="{00000000-0005-0000-0000-00001D0C0000}"/>
    <cellStyle name="Note 10 2 5 2" xfId="2482" xr:uid="{00000000-0005-0000-0000-00001E0C0000}"/>
    <cellStyle name="Note 10 2 6" xfId="2483" xr:uid="{00000000-0005-0000-0000-00001F0C0000}"/>
    <cellStyle name="Note 10 3" xfId="2484" xr:uid="{00000000-0005-0000-0000-0000200C0000}"/>
    <cellStyle name="Note 10 3 2" xfId="2485" xr:uid="{00000000-0005-0000-0000-0000210C0000}"/>
    <cellStyle name="Note 10 3 2 2" xfId="2486" xr:uid="{00000000-0005-0000-0000-0000220C0000}"/>
    <cellStyle name="Note 10 3 2 2 2" xfId="2487" xr:uid="{00000000-0005-0000-0000-0000230C0000}"/>
    <cellStyle name="Note 10 3 2 2 2 2" xfId="2488" xr:uid="{00000000-0005-0000-0000-0000240C0000}"/>
    <cellStyle name="Note 10 3 2 2 2 2 2" xfId="2489" xr:uid="{00000000-0005-0000-0000-0000250C0000}"/>
    <cellStyle name="Note 10 3 2 2 2 3" xfId="2490" xr:uid="{00000000-0005-0000-0000-0000260C0000}"/>
    <cellStyle name="Note 10 3 2 2 3" xfId="2491" xr:uid="{00000000-0005-0000-0000-0000270C0000}"/>
    <cellStyle name="Note 10 3 2 2 3 2" xfId="2492" xr:uid="{00000000-0005-0000-0000-0000280C0000}"/>
    <cellStyle name="Note 10 3 2 2 4" xfId="2493" xr:uid="{00000000-0005-0000-0000-0000290C0000}"/>
    <cellStyle name="Note 10 3 2 3" xfId="2494" xr:uid="{00000000-0005-0000-0000-00002A0C0000}"/>
    <cellStyle name="Note 10 3 2 3 2" xfId="2495" xr:uid="{00000000-0005-0000-0000-00002B0C0000}"/>
    <cellStyle name="Note 10 3 2 3 2 2" xfId="2496" xr:uid="{00000000-0005-0000-0000-00002C0C0000}"/>
    <cellStyle name="Note 10 3 2 3 3" xfId="2497" xr:uid="{00000000-0005-0000-0000-00002D0C0000}"/>
    <cellStyle name="Note 10 3 2 4" xfId="2498" xr:uid="{00000000-0005-0000-0000-00002E0C0000}"/>
    <cellStyle name="Note 10 3 2 4 2" xfId="2499" xr:uid="{00000000-0005-0000-0000-00002F0C0000}"/>
    <cellStyle name="Note 10 3 2 5" xfId="2500" xr:uid="{00000000-0005-0000-0000-0000300C0000}"/>
    <cellStyle name="Note 10 3 2 5 2" xfId="2501" xr:uid="{00000000-0005-0000-0000-0000310C0000}"/>
    <cellStyle name="Note 10 3 2 6" xfId="2502" xr:uid="{00000000-0005-0000-0000-0000320C0000}"/>
    <cellStyle name="Note 10 3 3" xfId="2503" xr:uid="{00000000-0005-0000-0000-0000330C0000}"/>
    <cellStyle name="Note 10 3 3 2" xfId="2504" xr:uid="{00000000-0005-0000-0000-0000340C0000}"/>
    <cellStyle name="Note 10 3 3 2 2" xfId="2505" xr:uid="{00000000-0005-0000-0000-0000350C0000}"/>
    <cellStyle name="Note 10 3 3 2 2 2" xfId="2506" xr:uid="{00000000-0005-0000-0000-0000360C0000}"/>
    <cellStyle name="Note 10 3 3 2 3" xfId="2507" xr:uid="{00000000-0005-0000-0000-0000370C0000}"/>
    <cellStyle name="Note 10 3 3 3" xfId="2508" xr:uid="{00000000-0005-0000-0000-0000380C0000}"/>
    <cellStyle name="Note 10 3 3 3 2" xfId="2509" xr:uid="{00000000-0005-0000-0000-0000390C0000}"/>
    <cellStyle name="Note 10 3 3 4" xfId="2510" xr:uid="{00000000-0005-0000-0000-00003A0C0000}"/>
    <cellStyle name="Note 10 3 4" xfId="2511" xr:uid="{00000000-0005-0000-0000-00003B0C0000}"/>
    <cellStyle name="Note 10 3 4 2" xfId="2512" xr:uid="{00000000-0005-0000-0000-00003C0C0000}"/>
    <cellStyle name="Note 10 3 4 2 2" xfId="2513" xr:uid="{00000000-0005-0000-0000-00003D0C0000}"/>
    <cellStyle name="Note 10 3 4 3" xfId="2514" xr:uid="{00000000-0005-0000-0000-00003E0C0000}"/>
    <cellStyle name="Note 10 3 5" xfId="2515" xr:uid="{00000000-0005-0000-0000-00003F0C0000}"/>
    <cellStyle name="Note 10 3 5 2" xfId="2516" xr:uid="{00000000-0005-0000-0000-0000400C0000}"/>
    <cellStyle name="Note 10 3 6" xfId="2517" xr:uid="{00000000-0005-0000-0000-0000410C0000}"/>
    <cellStyle name="Note 10 4" xfId="2518" xr:uid="{00000000-0005-0000-0000-0000420C0000}"/>
    <cellStyle name="Note 10 4 2" xfId="2519" xr:uid="{00000000-0005-0000-0000-0000430C0000}"/>
    <cellStyle name="Note 10 4 2 2" xfId="2520" xr:uid="{00000000-0005-0000-0000-0000440C0000}"/>
    <cellStyle name="Note 10 4 2 2 2" xfId="2521" xr:uid="{00000000-0005-0000-0000-0000450C0000}"/>
    <cellStyle name="Note 10 4 2 2 2 2" xfId="2522" xr:uid="{00000000-0005-0000-0000-0000460C0000}"/>
    <cellStyle name="Note 10 4 2 2 2 2 2" xfId="2523" xr:uid="{00000000-0005-0000-0000-0000470C0000}"/>
    <cellStyle name="Note 10 4 2 2 2 3" xfId="2524" xr:uid="{00000000-0005-0000-0000-0000480C0000}"/>
    <cellStyle name="Note 10 4 2 2 3" xfId="2525" xr:uid="{00000000-0005-0000-0000-0000490C0000}"/>
    <cellStyle name="Note 10 4 2 2 3 2" xfId="2526" xr:uid="{00000000-0005-0000-0000-00004A0C0000}"/>
    <cellStyle name="Note 10 4 2 2 4" xfId="2527" xr:uid="{00000000-0005-0000-0000-00004B0C0000}"/>
    <cellStyle name="Note 10 4 2 3" xfId="2528" xr:uid="{00000000-0005-0000-0000-00004C0C0000}"/>
    <cellStyle name="Note 10 4 2 3 2" xfId="2529" xr:uid="{00000000-0005-0000-0000-00004D0C0000}"/>
    <cellStyle name="Note 10 4 2 3 2 2" xfId="2530" xr:uid="{00000000-0005-0000-0000-00004E0C0000}"/>
    <cellStyle name="Note 10 4 2 3 3" xfId="2531" xr:uid="{00000000-0005-0000-0000-00004F0C0000}"/>
    <cellStyle name="Note 10 4 2 4" xfId="2532" xr:uid="{00000000-0005-0000-0000-0000500C0000}"/>
    <cellStyle name="Note 10 4 2 4 2" xfId="2533" xr:uid="{00000000-0005-0000-0000-0000510C0000}"/>
    <cellStyle name="Note 10 4 2 5" xfId="2534" xr:uid="{00000000-0005-0000-0000-0000520C0000}"/>
    <cellStyle name="Note 10 4 2 5 2" xfId="2535" xr:uid="{00000000-0005-0000-0000-0000530C0000}"/>
    <cellStyle name="Note 10 4 2 6" xfId="2536" xr:uid="{00000000-0005-0000-0000-0000540C0000}"/>
    <cellStyle name="Note 10 4 3" xfId="2537" xr:uid="{00000000-0005-0000-0000-0000550C0000}"/>
    <cellStyle name="Note 10 4 3 2" xfId="2538" xr:uid="{00000000-0005-0000-0000-0000560C0000}"/>
    <cellStyle name="Note 10 4 3 2 2" xfId="2539" xr:uid="{00000000-0005-0000-0000-0000570C0000}"/>
    <cellStyle name="Note 10 4 3 2 2 2" xfId="2540" xr:uid="{00000000-0005-0000-0000-0000580C0000}"/>
    <cellStyle name="Note 10 4 3 2 3" xfId="2541" xr:uid="{00000000-0005-0000-0000-0000590C0000}"/>
    <cellStyle name="Note 10 4 3 3" xfId="2542" xr:uid="{00000000-0005-0000-0000-00005A0C0000}"/>
    <cellStyle name="Note 10 4 3 3 2" xfId="2543" xr:uid="{00000000-0005-0000-0000-00005B0C0000}"/>
    <cellStyle name="Note 10 4 3 4" xfId="2544" xr:uid="{00000000-0005-0000-0000-00005C0C0000}"/>
    <cellStyle name="Note 10 4 4" xfId="2545" xr:uid="{00000000-0005-0000-0000-00005D0C0000}"/>
    <cellStyle name="Note 10 4 4 2" xfId="2546" xr:uid="{00000000-0005-0000-0000-00005E0C0000}"/>
    <cellStyle name="Note 10 4 4 2 2" xfId="2547" xr:uid="{00000000-0005-0000-0000-00005F0C0000}"/>
    <cellStyle name="Note 10 4 4 3" xfId="2548" xr:uid="{00000000-0005-0000-0000-0000600C0000}"/>
    <cellStyle name="Note 10 4 5" xfId="2549" xr:uid="{00000000-0005-0000-0000-0000610C0000}"/>
    <cellStyle name="Note 10 4 5 2" xfId="2550" xr:uid="{00000000-0005-0000-0000-0000620C0000}"/>
    <cellStyle name="Note 10 4 6" xfId="2551" xr:uid="{00000000-0005-0000-0000-0000630C0000}"/>
    <cellStyle name="Note 10 5" xfId="2552" xr:uid="{00000000-0005-0000-0000-0000640C0000}"/>
    <cellStyle name="Note 10 5 2" xfId="2553" xr:uid="{00000000-0005-0000-0000-0000650C0000}"/>
    <cellStyle name="Note 10 5 2 2" xfId="2554" xr:uid="{00000000-0005-0000-0000-0000660C0000}"/>
    <cellStyle name="Note 10 5 2 2 2" xfId="2555" xr:uid="{00000000-0005-0000-0000-0000670C0000}"/>
    <cellStyle name="Note 10 5 2 2 2 2" xfId="2556" xr:uid="{00000000-0005-0000-0000-0000680C0000}"/>
    <cellStyle name="Note 10 5 2 2 2 2 2" xfId="2557" xr:uid="{00000000-0005-0000-0000-0000690C0000}"/>
    <cellStyle name="Note 10 5 2 2 2 3" xfId="2558" xr:uid="{00000000-0005-0000-0000-00006A0C0000}"/>
    <cellStyle name="Note 10 5 2 2 3" xfId="2559" xr:uid="{00000000-0005-0000-0000-00006B0C0000}"/>
    <cellStyle name="Note 10 5 2 2 3 2" xfId="2560" xr:uid="{00000000-0005-0000-0000-00006C0C0000}"/>
    <cellStyle name="Note 10 5 2 2 4" xfId="2561" xr:uid="{00000000-0005-0000-0000-00006D0C0000}"/>
    <cellStyle name="Note 10 5 2 3" xfId="2562" xr:uid="{00000000-0005-0000-0000-00006E0C0000}"/>
    <cellStyle name="Note 10 5 2 3 2" xfId="2563" xr:uid="{00000000-0005-0000-0000-00006F0C0000}"/>
    <cellStyle name="Note 10 5 2 3 2 2" xfId="2564" xr:uid="{00000000-0005-0000-0000-0000700C0000}"/>
    <cellStyle name="Note 10 5 2 3 3" xfId="2565" xr:uid="{00000000-0005-0000-0000-0000710C0000}"/>
    <cellStyle name="Note 10 5 2 4" xfId="2566" xr:uid="{00000000-0005-0000-0000-0000720C0000}"/>
    <cellStyle name="Note 10 5 2 4 2" xfId="2567" xr:uid="{00000000-0005-0000-0000-0000730C0000}"/>
    <cellStyle name="Note 10 5 2 5" xfId="2568" xr:uid="{00000000-0005-0000-0000-0000740C0000}"/>
    <cellStyle name="Note 10 5 2 5 2" xfId="2569" xr:uid="{00000000-0005-0000-0000-0000750C0000}"/>
    <cellStyle name="Note 10 5 2 6" xfId="2570" xr:uid="{00000000-0005-0000-0000-0000760C0000}"/>
    <cellStyle name="Note 10 5 3" xfId="2571" xr:uid="{00000000-0005-0000-0000-0000770C0000}"/>
    <cellStyle name="Note 10 5 3 2" xfId="2572" xr:uid="{00000000-0005-0000-0000-0000780C0000}"/>
    <cellStyle name="Note 10 5 3 2 2" xfId="2573" xr:uid="{00000000-0005-0000-0000-0000790C0000}"/>
    <cellStyle name="Note 10 5 3 2 2 2" xfId="2574" xr:uid="{00000000-0005-0000-0000-00007A0C0000}"/>
    <cellStyle name="Note 10 5 3 2 3" xfId="2575" xr:uid="{00000000-0005-0000-0000-00007B0C0000}"/>
    <cellStyle name="Note 10 5 3 3" xfId="2576" xr:uid="{00000000-0005-0000-0000-00007C0C0000}"/>
    <cellStyle name="Note 10 5 3 3 2" xfId="2577" xr:uid="{00000000-0005-0000-0000-00007D0C0000}"/>
    <cellStyle name="Note 10 5 3 4" xfId="2578" xr:uid="{00000000-0005-0000-0000-00007E0C0000}"/>
    <cellStyle name="Note 10 5 4" xfId="2579" xr:uid="{00000000-0005-0000-0000-00007F0C0000}"/>
    <cellStyle name="Note 10 5 4 2" xfId="2580" xr:uid="{00000000-0005-0000-0000-0000800C0000}"/>
    <cellStyle name="Note 10 5 4 2 2" xfId="2581" xr:uid="{00000000-0005-0000-0000-0000810C0000}"/>
    <cellStyle name="Note 10 5 4 3" xfId="2582" xr:uid="{00000000-0005-0000-0000-0000820C0000}"/>
    <cellStyle name="Note 10 5 5" xfId="2583" xr:uid="{00000000-0005-0000-0000-0000830C0000}"/>
    <cellStyle name="Note 10 5 5 2" xfId="2584" xr:uid="{00000000-0005-0000-0000-0000840C0000}"/>
    <cellStyle name="Note 10 5 6" xfId="2585" xr:uid="{00000000-0005-0000-0000-0000850C0000}"/>
    <cellStyle name="Note 10 6" xfId="2586" xr:uid="{00000000-0005-0000-0000-0000860C0000}"/>
    <cellStyle name="Note 10 6 2" xfId="2587" xr:uid="{00000000-0005-0000-0000-0000870C0000}"/>
    <cellStyle name="Note 10 6 2 2" xfId="2588" xr:uid="{00000000-0005-0000-0000-0000880C0000}"/>
    <cellStyle name="Note 10 6 2 2 2" xfId="2589" xr:uid="{00000000-0005-0000-0000-0000890C0000}"/>
    <cellStyle name="Note 10 6 2 2 2 2" xfId="2590" xr:uid="{00000000-0005-0000-0000-00008A0C0000}"/>
    <cellStyle name="Note 10 6 2 2 2 2 2" xfId="2591" xr:uid="{00000000-0005-0000-0000-00008B0C0000}"/>
    <cellStyle name="Note 10 6 2 2 2 3" xfId="2592" xr:uid="{00000000-0005-0000-0000-00008C0C0000}"/>
    <cellStyle name="Note 10 6 2 2 3" xfId="2593" xr:uid="{00000000-0005-0000-0000-00008D0C0000}"/>
    <cellStyle name="Note 10 6 2 2 3 2" xfId="2594" xr:uid="{00000000-0005-0000-0000-00008E0C0000}"/>
    <cellStyle name="Note 10 6 2 2 4" xfId="2595" xr:uid="{00000000-0005-0000-0000-00008F0C0000}"/>
    <cellStyle name="Note 10 6 2 3" xfId="2596" xr:uid="{00000000-0005-0000-0000-0000900C0000}"/>
    <cellStyle name="Note 10 6 2 3 2" xfId="2597" xr:uid="{00000000-0005-0000-0000-0000910C0000}"/>
    <cellStyle name="Note 10 6 2 3 2 2" xfId="2598" xr:uid="{00000000-0005-0000-0000-0000920C0000}"/>
    <cellStyle name="Note 10 6 2 3 3" xfId="2599" xr:uid="{00000000-0005-0000-0000-0000930C0000}"/>
    <cellStyle name="Note 10 6 2 4" xfId="2600" xr:uid="{00000000-0005-0000-0000-0000940C0000}"/>
    <cellStyle name="Note 10 6 2 4 2" xfId="2601" xr:uid="{00000000-0005-0000-0000-0000950C0000}"/>
    <cellStyle name="Note 10 6 2 5" xfId="2602" xr:uid="{00000000-0005-0000-0000-0000960C0000}"/>
    <cellStyle name="Note 10 6 2 5 2" xfId="2603" xr:uid="{00000000-0005-0000-0000-0000970C0000}"/>
    <cellStyle name="Note 10 6 2 6" xfId="2604" xr:uid="{00000000-0005-0000-0000-0000980C0000}"/>
    <cellStyle name="Note 10 6 3" xfId="2605" xr:uid="{00000000-0005-0000-0000-0000990C0000}"/>
    <cellStyle name="Note 10 6 3 2" xfId="2606" xr:uid="{00000000-0005-0000-0000-00009A0C0000}"/>
    <cellStyle name="Note 10 6 3 2 2" xfId="2607" xr:uid="{00000000-0005-0000-0000-00009B0C0000}"/>
    <cellStyle name="Note 10 6 3 2 2 2" xfId="2608" xr:uid="{00000000-0005-0000-0000-00009C0C0000}"/>
    <cellStyle name="Note 10 6 3 2 3" xfId="2609" xr:uid="{00000000-0005-0000-0000-00009D0C0000}"/>
    <cellStyle name="Note 10 6 3 3" xfId="2610" xr:uid="{00000000-0005-0000-0000-00009E0C0000}"/>
    <cellStyle name="Note 10 6 3 3 2" xfId="2611" xr:uid="{00000000-0005-0000-0000-00009F0C0000}"/>
    <cellStyle name="Note 10 6 3 4" xfId="2612" xr:uid="{00000000-0005-0000-0000-0000A00C0000}"/>
    <cellStyle name="Note 10 6 4" xfId="2613" xr:uid="{00000000-0005-0000-0000-0000A10C0000}"/>
    <cellStyle name="Note 10 6 4 2" xfId="2614" xr:uid="{00000000-0005-0000-0000-0000A20C0000}"/>
    <cellStyle name="Note 10 6 4 2 2" xfId="2615" xr:uid="{00000000-0005-0000-0000-0000A30C0000}"/>
    <cellStyle name="Note 10 6 4 3" xfId="2616" xr:uid="{00000000-0005-0000-0000-0000A40C0000}"/>
    <cellStyle name="Note 10 6 5" xfId="2617" xr:uid="{00000000-0005-0000-0000-0000A50C0000}"/>
    <cellStyle name="Note 10 6 5 2" xfId="2618" xr:uid="{00000000-0005-0000-0000-0000A60C0000}"/>
    <cellStyle name="Note 10 6 6" xfId="2619" xr:uid="{00000000-0005-0000-0000-0000A70C0000}"/>
    <cellStyle name="Note 10 7" xfId="2620" xr:uid="{00000000-0005-0000-0000-0000A80C0000}"/>
    <cellStyle name="Note 10 7 2" xfId="2621" xr:uid="{00000000-0005-0000-0000-0000A90C0000}"/>
    <cellStyle name="Note 10 7 2 2" xfId="2622" xr:uid="{00000000-0005-0000-0000-0000AA0C0000}"/>
    <cellStyle name="Note 10 7 2 2 2" xfId="2623" xr:uid="{00000000-0005-0000-0000-0000AB0C0000}"/>
    <cellStyle name="Note 10 7 2 2 2 2" xfId="2624" xr:uid="{00000000-0005-0000-0000-0000AC0C0000}"/>
    <cellStyle name="Note 10 7 2 2 2 2 2" xfId="2625" xr:uid="{00000000-0005-0000-0000-0000AD0C0000}"/>
    <cellStyle name="Note 10 7 2 2 2 3" xfId="2626" xr:uid="{00000000-0005-0000-0000-0000AE0C0000}"/>
    <cellStyle name="Note 10 7 2 2 3" xfId="2627" xr:uid="{00000000-0005-0000-0000-0000AF0C0000}"/>
    <cellStyle name="Note 10 7 2 2 3 2" xfId="2628" xr:uid="{00000000-0005-0000-0000-0000B00C0000}"/>
    <cellStyle name="Note 10 7 2 2 4" xfId="2629" xr:uid="{00000000-0005-0000-0000-0000B10C0000}"/>
    <cellStyle name="Note 10 7 2 3" xfId="2630" xr:uid="{00000000-0005-0000-0000-0000B20C0000}"/>
    <cellStyle name="Note 10 7 2 3 2" xfId="2631" xr:uid="{00000000-0005-0000-0000-0000B30C0000}"/>
    <cellStyle name="Note 10 7 2 3 2 2" xfId="2632" xr:uid="{00000000-0005-0000-0000-0000B40C0000}"/>
    <cellStyle name="Note 10 7 2 3 3" xfId="2633" xr:uid="{00000000-0005-0000-0000-0000B50C0000}"/>
    <cellStyle name="Note 10 7 2 4" xfId="2634" xr:uid="{00000000-0005-0000-0000-0000B60C0000}"/>
    <cellStyle name="Note 10 7 2 4 2" xfId="2635" xr:uid="{00000000-0005-0000-0000-0000B70C0000}"/>
    <cellStyle name="Note 10 7 2 5" xfId="2636" xr:uid="{00000000-0005-0000-0000-0000B80C0000}"/>
    <cellStyle name="Note 10 7 2 5 2" xfId="2637" xr:uid="{00000000-0005-0000-0000-0000B90C0000}"/>
    <cellStyle name="Note 10 7 2 6" xfId="2638" xr:uid="{00000000-0005-0000-0000-0000BA0C0000}"/>
    <cellStyle name="Note 10 7 3" xfId="2639" xr:uid="{00000000-0005-0000-0000-0000BB0C0000}"/>
    <cellStyle name="Note 10 7 3 2" xfId="2640" xr:uid="{00000000-0005-0000-0000-0000BC0C0000}"/>
    <cellStyle name="Note 10 7 3 2 2" xfId="2641" xr:uid="{00000000-0005-0000-0000-0000BD0C0000}"/>
    <cellStyle name="Note 10 7 3 2 2 2" xfId="2642" xr:uid="{00000000-0005-0000-0000-0000BE0C0000}"/>
    <cellStyle name="Note 10 7 3 2 3" xfId="2643" xr:uid="{00000000-0005-0000-0000-0000BF0C0000}"/>
    <cellStyle name="Note 10 7 3 3" xfId="2644" xr:uid="{00000000-0005-0000-0000-0000C00C0000}"/>
    <cellStyle name="Note 10 7 3 3 2" xfId="2645" xr:uid="{00000000-0005-0000-0000-0000C10C0000}"/>
    <cellStyle name="Note 10 7 3 4" xfId="2646" xr:uid="{00000000-0005-0000-0000-0000C20C0000}"/>
    <cellStyle name="Note 10 7 4" xfId="2647" xr:uid="{00000000-0005-0000-0000-0000C30C0000}"/>
    <cellStyle name="Note 10 7 4 2" xfId="2648" xr:uid="{00000000-0005-0000-0000-0000C40C0000}"/>
    <cellStyle name="Note 10 7 4 2 2" xfId="2649" xr:uid="{00000000-0005-0000-0000-0000C50C0000}"/>
    <cellStyle name="Note 10 7 4 3" xfId="2650" xr:uid="{00000000-0005-0000-0000-0000C60C0000}"/>
    <cellStyle name="Note 10 7 5" xfId="2651" xr:uid="{00000000-0005-0000-0000-0000C70C0000}"/>
    <cellStyle name="Note 10 7 5 2" xfId="2652" xr:uid="{00000000-0005-0000-0000-0000C80C0000}"/>
    <cellStyle name="Note 10 7 6" xfId="2653" xr:uid="{00000000-0005-0000-0000-0000C90C0000}"/>
    <cellStyle name="Note 11 2" xfId="2654" xr:uid="{00000000-0005-0000-0000-0000CA0C0000}"/>
    <cellStyle name="Note 11 2 2" xfId="2655" xr:uid="{00000000-0005-0000-0000-0000CB0C0000}"/>
    <cellStyle name="Note 11 2 2 2" xfId="2656" xr:uid="{00000000-0005-0000-0000-0000CC0C0000}"/>
    <cellStyle name="Note 11 2 2 2 2" xfId="2657" xr:uid="{00000000-0005-0000-0000-0000CD0C0000}"/>
    <cellStyle name="Note 11 2 2 2 2 2" xfId="2658" xr:uid="{00000000-0005-0000-0000-0000CE0C0000}"/>
    <cellStyle name="Note 11 2 2 2 2 2 2" xfId="2659" xr:uid="{00000000-0005-0000-0000-0000CF0C0000}"/>
    <cellStyle name="Note 11 2 2 2 2 3" xfId="2660" xr:uid="{00000000-0005-0000-0000-0000D00C0000}"/>
    <cellStyle name="Note 11 2 2 2 3" xfId="2661" xr:uid="{00000000-0005-0000-0000-0000D10C0000}"/>
    <cellStyle name="Note 11 2 2 2 3 2" xfId="2662" xr:uid="{00000000-0005-0000-0000-0000D20C0000}"/>
    <cellStyle name="Note 11 2 2 2 4" xfId="2663" xr:uid="{00000000-0005-0000-0000-0000D30C0000}"/>
    <cellStyle name="Note 11 2 2 3" xfId="2664" xr:uid="{00000000-0005-0000-0000-0000D40C0000}"/>
    <cellStyle name="Note 11 2 2 3 2" xfId="2665" xr:uid="{00000000-0005-0000-0000-0000D50C0000}"/>
    <cellStyle name="Note 11 2 2 3 2 2" xfId="2666" xr:uid="{00000000-0005-0000-0000-0000D60C0000}"/>
    <cellStyle name="Note 11 2 2 3 3" xfId="2667" xr:uid="{00000000-0005-0000-0000-0000D70C0000}"/>
    <cellStyle name="Note 11 2 2 4" xfId="2668" xr:uid="{00000000-0005-0000-0000-0000D80C0000}"/>
    <cellStyle name="Note 11 2 2 4 2" xfId="2669" xr:uid="{00000000-0005-0000-0000-0000D90C0000}"/>
    <cellStyle name="Note 11 2 2 5" xfId="2670" xr:uid="{00000000-0005-0000-0000-0000DA0C0000}"/>
    <cellStyle name="Note 11 2 2 5 2" xfId="2671" xr:uid="{00000000-0005-0000-0000-0000DB0C0000}"/>
    <cellStyle name="Note 11 2 2 6" xfId="2672" xr:uid="{00000000-0005-0000-0000-0000DC0C0000}"/>
    <cellStyle name="Note 11 2 3" xfId="2673" xr:uid="{00000000-0005-0000-0000-0000DD0C0000}"/>
    <cellStyle name="Note 11 2 3 2" xfId="2674" xr:uid="{00000000-0005-0000-0000-0000DE0C0000}"/>
    <cellStyle name="Note 11 2 3 2 2" xfId="2675" xr:uid="{00000000-0005-0000-0000-0000DF0C0000}"/>
    <cellStyle name="Note 11 2 3 2 2 2" xfId="2676" xr:uid="{00000000-0005-0000-0000-0000E00C0000}"/>
    <cellStyle name="Note 11 2 3 2 3" xfId="2677" xr:uid="{00000000-0005-0000-0000-0000E10C0000}"/>
    <cellStyle name="Note 11 2 3 3" xfId="2678" xr:uid="{00000000-0005-0000-0000-0000E20C0000}"/>
    <cellStyle name="Note 11 2 3 3 2" xfId="2679" xr:uid="{00000000-0005-0000-0000-0000E30C0000}"/>
    <cellStyle name="Note 11 2 3 4" xfId="2680" xr:uid="{00000000-0005-0000-0000-0000E40C0000}"/>
    <cellStyle name="Note 11 2 4" xfId="2681" xr:uid="{00000000-0005-0000-0000-0000E50C0000}"/>
    <cellStyle name="Note 11 2 4 2" xfId="2682" xr:uid="{00000000-0005-0000-0000-0000E60C0000}"/>
    <cellStyle name="Note 11 2 4 2 2" xfId="2683" xr:uid="{00000000-0005-0000-0000-0000E70C0000}"/>
    <cellStyle name="Note 11 2 4 3" xfId="2684" xr:uid="{00000000-0005-0000-0000-0000E80C0000}"/>
    <cellStyle name="Note 11 2 5" xfId="2685" xr:uid="{00000000-0005-0000-0000-0000E90C0000}"/>
    <cellStyle name="Note 11 2 5 2" xfId="2686" xr:uid="{00000000-0005-0000-0000-0000EA0C0000}"/>
    <cellStyle name="Note 11 2 6" xfId="2687" xr:uid="{00000000-0005-0000-0000-0000EB0C0000}"/>
    <cellStyle name="Note 11 3" xfId="2688" xr:uid="{00000000-0005-0000-0000-0000EC0C0000}"/>
    <cellStyle name="Note 11 3 2" xfId="2689" xr:uid="{00000000-0005-0000-0000-0000ED0C0000}"/>
    <cellStyle name="Note 11 3 2 2" xfId="2690" xr:uid="{00000000-0005-0000-0000-0000EE0C0000}"/>
    <cellStyle name="Note 11 3 2 2 2" xfId="2691" xr:uid="{00000000-0005-0000-0000-0000EF0C0000}"/>
    <cellStyle name="Note 11 3 2 2 2 2" xfId="2692" xr:uid="{00000000-0005-0000-0000-0000F00C0000}"/>
    <cellStyle name="Note 11 3 2 2 2 2 2" xfId="2693" xr:uid="{00000000-0005-0000-0000-0000F10C0000}"/>
    <cellStyle name="Note 11 3 2 2 2 3" xfId="2694" xr:uid="{00000000-0005-0000-0000-0000F20C0000}"/>
    <cellStyle name="Note 11 3 2 2 3" xfId="2695" xr:uid="{00000000-0005-0000-0000-0000F30C0000}"/>
    <cellStyle name="Note 11 3 2 2 3 2" xfId="2696" xr:uid="{00000000-0005-0000-0000-0000F40C0000}"/>
    <cellStyle name="Note 11 3 2 2 4" xfId="2697" xr:uid="{00000000-0005-0000-0000-0000F50C0000}"/>
    <cellStyle name="Note 11 3 2 3" xfId="2698" xr:uid="{00000000-0005-0000-0000-0000F60C0000}"/>
    <cellStyle name="Note 11 3 2 3 2" xfId="2699" xr:uid="{00000000-0005-0000-0000-0000F70C0000}"/>
    <cellStyle name="Note 11 3 2 3 2 2" xfId="2700" xr:uid="{00000000-0005-0000-0000-0000F80C0000}"/>
    <cellStyle name="Note 11 3 2 3 3" xfId="2701" xr:uid="{00000000-0005-0000-0000-0000F90C0000}"/>
    <cellStyle name="Note 11 3 2 4" xfId="2702" xr:uid="{00000000-0005-0000-0000-0000FA0C0000}"/>
    <cellStyle name="Note 11 3 2 4 2" xfId="2703" xr:uid="{00000000-0005-0000-0000-0000FB0C0000}"/>
    <cellStyle name="Note 11 3 2 5" xfId="2704" xr:uid="{00000000-0005-0000-0000-0000FC0C0000}"/>
    <cellStyle name="Note 11 3 2 5 2" xfId="2705" xr:uid="{00000000-0005-0000-0000-0000FD0C0000}"/>
    <cellStyle name="Note 11 3 2 6" xfId="2706" xr:uid="{00000000-0005-0000-0000-0000FE0C0000}"/>
    <cellStyle name="Note 11 3 3" xfId="2707" xr:uid="{00000000-0005-0000-0000-0000FF0C0000}"/>
    <cellStyle name="Note 11 3 3 2" xfId="2708" xr:uid="{00000000-0005-0000-0000-0000000D0000}"/>
    <cellStyle name="Note 11 3 3 2 2" xfId="2709" xr:uid="{00000000-0005-0000-0000-0000010D0000}"/>
    <cellStyle name="Note 11 3 3 2 2 2" xfId="2710" xr:uid="{00000000-0005-0000-0000-0000020D0000}"/>
    <cellStyle name="Note 11 3 3 2 3" xfId="2711" xr:uid="{00000000-0005-0000-0000-0000030D0000}"/>
    <cellStyle name="Note 11 3 3 3" xfId="2712" xr:uid="{00000000-0005-0000-0000-0000040D0000}"/>
    <cellStyle name="Note 11 3 3 3 2" xfId="2713" xr:uid="{00000000-0005-0000-0000-0000050D0000}"/>
    <cellStyle name="Note 11 3 3 4" xfId="2714" xr:uid="{00000000-0005-0000-0000-0000060D0000}"/>
    <cellStyle name="Note 11 3 4" xfId="2715" xr:uid="{00000000-0005-0000-0000-0000070D0000}"/>
    <cellStyle name="Note 11 3 4 2" xfId="2716" xr:uid="{00000000-0005-0000-0000-0000080D0000}"/>
    <cellStyle name="Note 11 3 4 2 2" xfId="2717" xr:uid="{00000000-0005-0000-0000-0000090D0000}"/>
    <cellStyle name="Note 11 3 4 3" xfId="2718" xr:uid="{00000000-0005-0000-0000-00000A0D0000}"/>
    <cellStyle name="Note 11 3 5" xfId="2719" xr:uid="{00000000-0005-0000-0000-00000B0D0000}"/>
    <cellStyle name="Note 11 3 5 2" xfId="2720" xr:uid="{00000000-0005-0000-0000-00000C0D0000}"/>
    <cellStyle name="Note 11 3 6" xfId="2721" xr:uid="{00000000-0005-0000-0000-00000D0D0000}"/>
    <cellStyle name="Note 11 4" xfId="2722" xr:uid="{00000000-0005-0000-0000-00000E0D0000}"/>
    <cellStyle name="Note 11 4 2" xfId="2723" xr:uid="{00000000-0005-0000-0000-00000F0D0000}"/>
    <cellStyle name="Note 11 4 2 2" xfId="2724" xr:uid="{00000000-0005-0000-0000-0000100D0000}"/>
    <cellStyle name="Note 11 4 2 2 2" xfId="2725" xr:uid="{00000000-0005-0000-0000-0000110D0000}"/>
    <cellStyle name="Note 11 4 2 2 2 2" xfId="2726" xr:uid="{00000000-0005-0000-0000-0000120D0000}"/>
    <cellStyle name="Note 11 4 2 2 2 2 2" xfId="2727" xr:uid="{00000000-0005-0000-0000-0000130D0000}"/>
    <cellStyle name="Note 11 4 2 2 2 3" xfId="2728" xr:uid="{00000000-0005-0000-0000-0000140D0000}"/>
    <cellStyle name="Note 11 4 2 2 3" xfId="2729" xr:uid="{00000000-0005-0000-0000-0000150D0000}"/>
    <cellStyle name="Note 11 4 2 2 3 2" xfId="2730" xr:uid="{00000000-0005-0000-0000-0000160D0000}"/>
    <cellStyle name="Note 11 4 2 2 4" xfId="2731" xr:uid="{00000000-0005-0000-0000-0000170D0000}"/>
    <cellStyle name="Note 11 4 2 3" xfId="2732" xr:uid="{00000000-0005-0000-0000-0000180D0000}"/>
    <cellStyle name="Note 11 4 2 3 2" xfId="2733" xr:uid="{00000000-0005-0000-0000-0000190D0000}"/>
    <cellStyle name="Note 11 4 2 3 2 2" xfId="2734" xr:uid="{00000000-0005-0000-0000-00001A0D0000}"/>
    <cellStyle name="Note 11 4 2 3 3" xfId="2735" xr:uid="{00000000-0005-0000-0000-00001B0D0000}"/>
    <cellStyle name="Note 11 4 2 4" xfId="2736" xr:uid="{00000000-0005-0000-0000-00001C0D0000}"/>
    <cellStyle name="Note 11 4 2 4 2" xfId="2737" xr:uid="{00000000-0005-0000-0000-00001D0D0000}"/>
    <cellStyle name="Note 11 4 2 5" xfId="2738" xr:uid="{00000000-0005-0000-0000-00001E0D0000}"/>
    <cellStyle name="Note 11 4 2 5 2" xfId="2739" xr:uid="{00000000-0005-0000-0000-00001F0D0000}"/>
    <cellStyle name="Note 11 4 2 6" xfId="2740" xr:uid="{00000000-0005-0000-0000-0000200D0000}"/>
    <cellStyle name="Note 11 4 3" xfId="2741" xr:uid="{00000000-0005-0000-0000-0000210D0000}"/>
    <cellStyle name="Note 11 4 3 2" xfId="2742" xr:uid="{00000000-0005-0000-0000-0000220D0000}"/>
    <cellStyle name="Note 11 4 3 2 2" xfId="2743" xr:uid="{00000000-0005-0000-0000-0000230D0000}"/>
    <cellStyle name="Note 11 4 3 2 2 2" xfId="2744" xr:uid="{00000000-0005-0000-0000-0000240D0000}"/>
    <cellStyle name="Note 11 4 3 2 3" xfId="2745" xr:uid="{00000000-0005-0000-0000-0000250D0000}"/>
    <cellStyle name="Note 11 4 3 3" xfId="2746" xr:uid="{00000000-0005-0000-0000-0000260D0000}"/>
    <cellStyle name="Note 11 4 3 3 2" xfId="2747" xr:uid="{00000000-0005-0000-0000-0000270D0000}"/>
    <cellStyle name="Note 11 4 3 4" xfId="2748" xr:uid="{00000000-0005-0000-0000-0000280D0000}"/>
    <cellStyle name="Note 11 4 4" xfId="2749" xr:uid="{00000000-0005-0000-0000-0000290D0000}"/>
    <cellStyle name="Note 11 4 4 2" xfId="2750" xr:uid="{00000000-0005-0000-0000-00002A0D0000}"/>
    <cellStyle name="Note 11 4 4 2 2" xfId="2751" xr:uid="{00000000-0005-0000-0000-00002B0D0000}"/>
    <cellStyle name="Note 11 4 4 3" xfId="2752" xr:uid="{00000000-0005-0000-0000-00002C0D0000}"/>
    <cellStyle name="Note 11 4 5" xfId="2753" xr:uid="{00000000-0005-0000-0000-00002D0D0000}"/>
    <cellStyle name="Note 11 4 5 2" xfId="2754" xr:uid="{00000000-0005-0000-0000-00002E0D0000}"/>
    <cellStyle name="Note 11 4 6" xfId="2755" xr:uid="{00000000-0005-0000-0000-00002F0D0000}"/>
    <cellStyle name="Note 11 5" xfId="2756" xr:uid="{00000000-0005-0000-0000-0000300D0000}"/>
    <cellStyle name="Note 11 5 2" xfId="2757" xr:uid="{00000000-0005-0000-0000-0000310D0000}"/>
    <cellStyle name="Note 11 5 2 2" xfId="2758" xr:uid="{00000000-0005-0000-0000-0000320D0000}"/>
    <cellStyle name="Note 11 5 2 2 2" xfId="2759" xr:uid="{00000000-0005-0000-0000-0000330D0000}"/>
    <cellStyle name="Note 11 5 2 2 2 2" xfId="2760" xr:uid="{00000000-0005-0000-0000-0000340D0000}"/>
    <cellStyle name="Note 11 5 2 2 2 2 2" xfId="2761" xr:uid="{00000000-0005-0000-0000-0000350D0000}"/>
    <cellStyle name="Note 11 5 2 2 2 3" xfId="2762" xr:uid="{00000000-0005-0000-0000-0000360D0000}"/>
    <cellStyle name="Note 11 5 2 2 3" xfId="2763" xr:uid="{00000000-0005-0000-0000-0000370D0000}"/>
    <cellStyle name="Note 11 5 2 2 3 2" xfId="2764" xr:uid="{00000000-0005-0000-0000-0000380D0000}"/>
    <cellStyle name="Note 11 5 2 2 4" xfId="2765" xr:uid="{00000000-0005-0000-0000-0000390D0000}"/>
    <cellStyle name="Note 11 5 2 3" xfId="2766" xr:uid="{00000000-0005-0000-0000-00003A0D0000}"/>
    <cellStyle name="Note 11 5 2 3 2" xfId="2767" xr:uid="{00000000-0005-0000-0000-00003B0D0000}"/>
    <cellStyle name="Note 11 5 2 3 2 2" xfId="2768" xr:uid="{00000000-0005-0000-0000-00003C0D0000}"/>
    <cellStyle name="Note 11 5 2 3 3" xfId="2769" xr:uid="{00000000-0005-0000-0000-00003D0D0000}"/>
    <cellStyle name="Note 11 5 2 4" xfId="2770" xr:uid="{00000000-0005-0000-0000-00003E0D0000}"/>
    <cellStyle name="Note 11 5 2 4 2" xfId="2771" xr:uid="{00000000-0005-0000-0000-00003F0D0000}"/>
    <cellStyle name="Note 11 5 2 5" xfId="2772" xr:uid="{00000000-0005-0000-0000-0000400D0000}"/>
    <cellStyle name="Note 11 5 2 5 2" xfId="2773" xr:uid="{00000000-0005-0000-0000-0000410D0000}"/>
    <cellStyle name="Note 11 5 2 6" xfId="2774" xr:uid="{00000000-0005-0000-0000-0000420D0000}"/>
    <cellStyle name="Note 11 5 3" xfId="2775" xr:uid="{00000000-0005-0000-0000-0000430D0000}"/>
    <cellStyle name="Note 11 5 3 2" xfId="2776" xr:uid="{00000000-0005-0000-0000-0000440D0000}"/>
    <cellStyle name="Note 11 5 3 2 2" xfId="2777" xr:uid="{00000000-0005-0000-0000-0000450D0000}"/>
    <cellStyle name="Note 11 5 3 2 2 2" xfId="2778" xr:uid="{00000000-0005-0000-0000-0000460D0000}"/>
    <cellStyle name="Note 11 5 3 2 3" xfId="2779" xr:uid="{00000000-0005-0000-0000-0000470D0000}"/>
    <cellStyle name="Note 11 5 3 3" xfId="2780" xr:uid="{00000000-0005-0000-0000-0000480D0000}"/>
    <cellStyle name="Note 11 5 3 3 2" xfId="2781" xr:uid="{00000000-0005-0000-0000-0000490D0000}"/>
    <cellStyle name="Note 11 5 3 4" xfId="2782" xr:uid="{00000000-0005-0000-0000-00004A0D0000}"/>
    <cellStyle name="Note 11 5 4" xfId="2783" xr:uid="{00000000-0005-0000-0000-00004B0D0000}"/>
    <cellStyle name="Note 11 5 4 2" xfId="2784" xr:uid="{00000000-0005-0000-0000-00004C0D0000}"/>
    <cellStyle name="Note 11 5 4 2 2" xfId="2785" xr:uid="{00000000-0005-0000-0000-00004D0D0000}"/>
    <cellStyle name="Note 11 5 4 3" xfId="2786" xr:uid="{00000000-0005-0000-0000-00004E0D0000}"/>
    <cellStyle name="Note 11 5 5" xfId="2787" xr:uid="{00000000-0005-0000-0000-00004F0D0000}"/>
    <cellStyle name="Note 11 5 5 2" xfId="2788" xr:uid="{00000000-0005-0000-0000-0000500D0000}"/>
    <cellStyle name="Note 11 5 6" xfId="2789" xr:uid="{00000000-0005-0000-0000-0000510D0000}"/>
    <cellStyle name="Note 11 6" xfId="2790" xr:uid="{00000000-0005-0000-0000-0000520D0000}"/>
    <cellStyle name="Note 11 6 2" xfId="2791" xr:uid="{00000000-0005-0000-0000-0000530D0000}"/>
    <cellStyle name="Note 11 6 2 2" xfId="2792" xr:uid="{00000000-0005-0000-0000-0000540D0000}"/>
    <cellStyle name="Note 11 6 2 2 2" xfId="2793" xr:uid="{00000000-0005-0000-0000-0000550D0000}"/>
    <cellStyle name="Note 11 6 2 2 2 2" xfId="2794" xr:uid="{00000000-0005-0000-0000-0000560D0000}"/>
    <cellStyle name="Note 11 6 2 2 2 2 2" xfId="2795" xr:uid="{00000000-0005-0000-0000-0000570D0000}"/>
    <cellStyle name="Note 11 6 2 2 2 3" xfId="2796" xr:uid="{00000000-0005-0000-0000-0000580D0000}"/>
    <cellStyle name="Note 11 6 2 2 3" xfId="2797" xr:uid="{00000000-0005-0000-0000-0000590D0000}"/>
    <cellStyle name="Note 11 6 2 2 3 2" xfId="2798" xr:uid="{00000000-0005-0000-0000-00005A0D0000}"/>
    <cellStyle name="Note 11 6 2 2 4" xfId="2799" xr:uid="{00000000-0005-0000-0000-00005B0D0000}"/>
    <cellStyle name="Note 11 6 2 3" xfId="2800" xr:uid="{00000000-0005-0000-0000-00005C0D0000}"/>
    <cellStyle name="Note 11 6 2 3 2" xfId="2801" xr:uid="{00000000-0005-0000-0000-00005D0D0000}"/>
    <cellStyle name="Note 11 6 2 3 2 2" xfId="2802" xr:uid="{00000000-0005-0000-0000-00005E0D0000}"/>
    <cellStyle name="Note 11 6 2 3 3" xfId="2803" xr:uid="{00000000-0005-0000-0000-00005F0D0000}"/>
    <cellStyle name="Note 11 6 2 4" xfId="2804" xr:uid="{00000000-0005-0000-0000-0000600D0000}"/>
    <cellStyle name="Note 11 6 2 4 2" xfId="2805" xr:uid="{00000000-0005-0000-0000-0000610D0000}"/>
    <cellStyle name="Note 11 6 2 5" xfId="2806" xr:uid="{00000000-0005-0000-0000-0000620D0000}"/>
    <cellStyle name="Note 11 6 2 5 2" xfId="2807" xr:uid="{00000000-0005-0000-0000-0000630D0000}"/>
    <cellStyle name="Note 11 6 2 6" xfId="2808" xr:uid="{00000000-0005-0000-0000-0000640D0000}"/>
    <cellStyle name="Note 11 6 3" xfId="2809" xr:uid="{00000000-0005-0000-0000-0000650D0000}"/>
    <cellStyle name="Note 11 6 3 2" xfId="2810" xr:uid="{00000000-0005-0000-0000-0000660D0000}"/>
    <cellStyle name="Note 11 6 3 2 2" xfId="2811" xr:uid="{00000000-0005-0000-0000-0000670D0000}"/>
    <cellStyle name="Note 11 6 3 2 2 2" xfId="2812" xr:uid="{00000000-0005-0000-0000-0000680D0000}"/>
    <cellStyle name="Note 11 6 3 2 3" xfId="2813" xr:uid="{00000000-0005-0000-0000-0000690D0000}"/>
    <cellStyle name="Note 11 6 3 3" xfId="2814" xr:uid="{00000000-0005-0000-0000-00006A0D0000}"/>
    <cellStyle name="Note 11 6 3 3 2" xfId="2815" xr:uid="{00000000-0005-0000-0000-00006B0D0000}"/>
    <cellStyle name="Note 11 6 3 4" xfId="2816" xr:uid="{00000000-0005-0000-0000-00006C0D0000}"/>
    <cellStyle name="Note 11 6 4" xfId="2817" xr:uid="{00000000-0005-0000-0000-00006D0D0000}"/>
    <cellStyle name="Note 11 6 4 2" xfId="2818" xr:uid="{00000000-0005-0000-0000-00006E0D0000}"/>
    <cellStyle name="Note 11 6 4 2 2" xfId="2819" xr:uid="{00000000-0005-0000-0000-00006F0D0000}"/>
    <cellStyle name="Note 11 6 4 3" xfId="2820" xr:uid="{00000000-0005-0000-0000-0000700D0000}"/>
    <cellStyle name="Note 11 6 5" xfId="2821" xr:uid="{00000000-0005-0000-0000-0000710D0000}"/>
    <cellStyle name="Note 11 6 5 2" xfId="2822" xr:uid="{00000000-0005-0000-0000-0000720D0000}"/>
    <cellStyle name="Note 11 6 6" xfId="2823" xr:uid="{00000000-0005-0000-0000-0000730D0000}"/>
    <cellStyle name="Note 12 2" xfId="2824" xr:uid="{00000000-0005-0000-0000-0000740D0000}"/>
    <cellStyle name="Note 12 2 2" xfId="2825" xr:uid="{00000000-0005-0000-0000-0000750D0000}"/>
    <cellStyle name="Note 12 2 2 2" xfId="2826" xr:uid="{00000000-0005-0000-0000-0000760D0000}"/>
    <cellStyle name="Note 12 2 2 2 2" xfId="2827" xr:uid="{00000000-0005-0000-0000-0000770D0000}"/>
    <cellStyle name="Note 12 2 2 2 2 2" xfId="2828" xr:uid="{00000000-0005-0000-0000-0000780D0000}"/>
    <cellStyle name="Note 12 2 2 2 2 2 2" xfId="2829" xr:uid="{00000000-0005-0000-0000-0000790D0000}"/>
    <cellStyle name="Note 12 2 2 2 2 3" xfId="2830" xr:uid="{00000000-0005-0000-0000-00007A0D0000}"/>
    <cellStyle name="Note 12 2 2 2 3" xfId="2831" xr:uid="{00000000-0005-0000-0000-00007B0D0000}"/>
    <cellStyle name="Note 12 2 2 2 3 2" xfId="2832" xr:uid="{00000000-0005-0000-0000-00007C0D0000}"/>
    <cellStyle name="Note 12 2 2 2 4" xfId="2833" xr:uid="{00000000-0005-0000-0000-00007D0D0000}"/>
    <cellStyle name="Note 12 2 2 3" xfId="2834" xr:uid="{00000000-0005-0000-0000-00007E0D0000}"/>
    <cellStyle name="Note 12 2 2 3 2" xfId="2835" xr:uid="{00000000-0005-0000-0000-00007F0D0000}"/>
    <cellStyle name="Note 12 2 2 3 2 2" xfId="2836" xr:uid="{00000000-0005-0000-0000-0000800D0000}"/>
    <cellStyle name="Note 12 2 2 3 3" xfId="2837" xr:uid="{00000000-0005-0000-0000-0000810D0000}"/>
    <cellStyle name="Note 12 2 2 4" xfId="2838" xr:uid="{00000000-0005-0000-0000-0000820D0000}"/>
    <cellStyle name="Note 12 2 2 4 2" xfId="2839" xr:uid="{00000000-0005-0000-0000-0000830D0000}"/>
    <cellStyle name="Note 12 2 2 5" xfId="2840" xr:uid="{00000000-0005-0000-0000-0000840D0000}"/>
    <cellStyle name="Note 12 2 2 5 2" xfId="2841" xr:uid="{00000000-0005-0000-0000-0000850D0000}"/>
    <cellStyle name="Note 12 2 2 6" xfId="2842" xr:uid="{00000000-0005-0000-0000-0000860D0000}"/>
    <cellStyle name="Note 12 2 3" xfId="2843" xr:uid="{00000000-0005-0000-0000-0000870D0000}"/>
    <cellStyle name="Note 12 2 3 2" xfId="2844" xr:uid="{00000000-0005-0000-0000-0000880D0000}"/>
    <cellStyle name="Note 12 2 3 2 2" xfId="2845" xr:uid="{00000000-0005-0000-0000-0000890D0000}"/>
    <cellStyle name="Note 12 2 3 2 2 2" xfId="2846" xr:uid="{00000000-0005-0000-0000-00008A0D0000}"/>
    <cellStyle name="Note 12 2 3 2 3" xfId="2847" xr:uid="{00000000-0005-0000-0000-00008B0D0000}"/>
    <cellStyle name="Note 12 2 3 3" xfId="2848" xr:uid="{00000000-0005-0000-0000-00008C0D0000}"/>
    <cellStyle name="Note 12 2 3 3 2" xfId="2849" xr:uid="{00000000-0005-0000-0000-00008D0D0000}"/>
    <cellStyle name="Note 12 2 3 4" xfId="2850" xr:uid="{00000000-0005-0000-0000-00008E0D0000}"/>
    <cellStyle name="Note 12 2 4" xfId="2851" xr:uid="{00000000-0005-0000-0000-00008F0D0000}"/>
    <cellStyle name="Note 12 2 4 2" xfId="2852" xr:uid="{00000000-0005-0000-0000-0000900D0000}"/>
    <cellStyle name="Note 12 2 4 2 2" xfId="2853" xr:uid="{00000000-0005-0000-0000-0000910D0000}"/>
    <cellStyle name="Note 12 2 4 3" xfId="2854" xr:uid="{00000000-0005-0000-0000-0000920D0000}"/>
    <cellStyle name="Note 12 2 5" xfId="2855" xr:uid="{00000000-0005-0000-0000-0000930D0000}"/>
    <cellStyle name="Note 12 2 5 2" xfId="2856" xr:uid="{00000000-0005-0000-0000-0000940D0000}"/>
    <cellStyle name="Note 12 2 6" xfId="2857" xr:uid="{00000000-0005-0000-0000-0000950D0000}"/>
    <cellStyle name="Note 12 3" xfId="2858" xr:uid="{00000000-0005-0000-0000-0000960D0000}"/>
    <cellStyle name="Note 12 3 2" xfId="2859" xr:uid="{00000000-0005-0000-0000-0000970D0000}"/>
    <cellStyle name="Note 12 3 2 2" xfId="2860" xr:uid="{00000000-0005-0000-0000-0000980D0000}"/>
    <cellStyle name="Note 12 3 2 2 2" xfId="2861" xr:uid="{00000000-0005-0000-0000-0000990D0000}"/>
    <cellStyle name="Note 12 3 2 2 2 2" xfId="2862" xr:uid="{00000000-0005-0000-0000-00009A0D0000}"/>
    <cellStyle name="Note 12 3 2 2 2 2 2" xfId="2863" xr:uid="{00000000-0005-0000-0000-00009B0D0000}"/>
    <cellStyle name="Note 12 3 2 2 2 3" xfId="2864" xr:uid="{00000000-0005-0000-0000-00009C0D0000}"/>
    <cellStyle name="Note 12 3 2 2 3" xfId="2865" xr:uid="{00000000-0005-0000-0000-00009D0D0000}"/>
    <cellStyle name="Note 12 3 2 2 3 2" xfId="2866" xr:uid="{00000000-0005-0000-0000-00009E0D0000}"/>
    <cellStyle name="Note 12 3 2 2 4" xfId="2867" xr:uid="{00000000-0005-0000-0000-00009F0D0000}"/>
    <cellStyle name="Note 12 3 2 3" xfId="2868" xr:uid="{00000000-0005-0000-0000-0000A00D0000}"/>
    <cellStyle name="Note 12 3 2 3 2" xfId="2869" xr:uid="{00000000-0005-0000-0000-0000A10D0000}"/>
    <cellStyle name="Note 12 3 2 3 2 2" xfId="2870" xr:uid="{00000000-0005-0000-0000-0000A20D0000}"/>
    <cellStyle name="Note 12 3 2 3 3" xfId="2871" xr:uid="{00000000-0005-0000-0000-0000A30D0000}"/>
    <cellStyle name="Note 12 3 2 4" xfId="2872" xr:uid="{00000000-0005-0000-0000-0000A40D0000}"/>
    <cellStyle name="Note 12 3 2 4 2" xfId="2873" xr:uid="{00000000-0005-0000-0000-0000A50D0000}"/>
    <cellStyle name="Note 12 3 2 5" xfId="2874" xr:uid="{00000000-0005-0000-0000-0000A60D0000}"/>
    <cellStyle name="Note 12 3 2 5 2" xfId="2875" xr:uid="{00000000-0005-0000-0000-0000A70D0000}"/>
    <cellStyle name="Note 12 3 2 6" xfId="2876" xr:uid="{00000000-0005-0000-0000-0000A80D0000}"/>
    <cellStyle name="Note 12 3 3" xfId="2877" xr:uid="{00000000-0005-0000-0000-0000A90D0000}"/>
    <cellStyle name="Note 12 3 3 2" xfId="2878" xr:uid="{00000000-0005-0000-0000-0000AA0D0000}"/>
    <cellStyle name="Note 12 3 3 2 2" xfId="2879" xr:uid="{00000000-0005-0000-0000-0000AB0D0000}"/>
    <cellStyle name="Note 12 3 3 2 2 2" xfId="2880" xr:uid="{00000000-0005-0000-0000-0000AC0D0000}"/>
    <cellStyle name="Note 12 3 3 2 3" xfId="2881" xr:uid="{00000000-0005-0000-0000-0000AD0D0000}"/>
    <cellStyle name="Note 12 3 3 3" xfId="2882" xr:uid="{00000000-0005-0000-0000-0000AE0D0000}"/>
    <cellStyle name="Note 12 3 3 3 2" xfId="2883" xr:uid="{00000000-0005-0000-0000-0000AF0D0000}"/>
    <cellStyle name="Note 12 3 3 4" xfId="2884" xr:uid="{00000000-0005-0000-0000-0000B00D0000}"/>
    <cellStyle name="Note 12 3 4" xfId="2885" xr:uid="{00000000-0005-0000-0000-0000B10D0000}"/>
    <cellStyle name="Note 12 3 4 2" xfId="2886" xr:uid="{00000000-0005-0000-0000-0000B20D0000}"/>
    <cellStyle name="Note 12 3 4 2 2" xfId="2887" xr:uid="{00000000-0005-0000-0000-0000B30D0000}"/>
    <cellStyle name="Note 12 3 4 3" xfId="2888" xr:uid="{00000000-0005-0000-0000-0000B40D0000}"/>
    <cellStyle name="Note 12 3 5" xfId="2889" xr:uid="{00000000-0005-0000-0000-0000B50D0000}"/>
    <cellStyle name="Note 12 3 5 2" xfId="2890" xr:uid="{00000000-0005-0000-0000-0000B60D0000}"/>
    <cellStyle name="Note 12 3 6" xfId="2891" xr:uid="{00000000-0005-0000-0000-0000B70D0000}"/>
    <cellStyle name="Note 12 4" xfId="2892" xr:uid="{00000000-0005-0000-0000-0000B80D0000}"/>
    <cellStyle name="Note 12 4 2" xfId="2893" xr:uid="{00000000-0005-0000-0000-0000B90D0000}"/>
    <cellStyle name="Note 12 4 2 2" xfId="2894" xr:uid="{00000000-0005-0000-0000-0000BA0D0000}"/>
    <cellStyle name="Note 12 4 2 2 2" xfId="2895" xr:uid="{00000000-0005-0000-0000-0000BB0D0000}"/>
    <cellStyle name="Note 12 4 2 2 2 2" xfId="2896" xr:uid="{00000000-0005-0000-0000-0000BC0D0000}"/>
    <cellStyle name="Note 12 4 2 2 2 2 2" xfId="2897" xr:uid="{00000000-0005-0000-0000-0000BD0D0000}"/>
    <cellStyle name="Note 12 4 2 2 2 3" xfId="2898" xr:uid="{00000000-0005-0000-0000-0000BE0D0000}"/>
    <cellStyle name="Note 12 4 2 2 3" xfId="2899" xr:uid="{00000000-0005-0000-0000-0000BF0D0000}"/>
    <cellStyle name="Note 12 4 2 2 3 2" xfId="2900" xr:uid="{00000000-0005-0000-0000-0000C00D0000}"/>
    <cellStyle name="Note 12 4 2 2 4" xfId="2901" xr:uid="{00000000-0005-0000-0000-0000C10D0000}"/>
    <cellStyle name="Note 12 4 2 3" xfId="2902" xr:uid="{00000000-0005-0000-0000-0000C20D0000}"/>
    <cellStyle name="Note 12 4 2 3 2" xfId="2903" xr:uid="{00000000-0005-0000-0000-0000C30D0000}"/>
    <cellStyle name="Note 12 4 2 3 2 2" xfId="2904" xr:uid="{00000000-0005-0000-0000-0000C40D0000}"/>
    <cellStyle name="Note 12 4 2 3 3" xfId="2905" xr:uid="{00000000-0005-0000-0000-0000C50D0000}"/>
    <cellStyle name="Note 12 4 2 4" xfId="2906" xr:uid="{00000000-0005-0000-0000-0000C60D0000}"/>
    <cellStyle name="Note 12 4 2 4 2" xfId="2907" xr:uid="{00000000-0005-0000-0000-0000C70D0000}"/>
    <cellStyle name="Note 12 4 2 5" xfId="2908" xr:uid="{00000000-0005-0000-0000-0000C80D0000}"/>
    <cellStyle name="Note 12 4 2 5 2" xfId="2909" xr:uid="{00000000-0005-0000-0000-0000C90D0000}"/>
    <cellStyle name="Note 12 4 2 6" xfId="2910" xr:uid="{00000000-0005-0000-0000-0000CA0D0000}"/>
    <cellStyle name="Note 12 4 3" xfId="2911" xr:uid="{00000000-0005-0000-0000-0000CB0D0000}"/>
    <cellStyle name="Note 12 4 3 2" xfId="2912" xr:uid="{00000000-0005-0000-0000-0000CC0D0000}"/>
    <cellStyle name="Note 12 4 3 2 2" xfId="2913" xr:uid="{00000000-0005-0000-0000-0000CD0D0000}"/>
    <cellStyle name="Note 12 4 3 2 2 2" xfId="2914" xr:uid="{00000000-0005-0000-0000-0000CE0D0000}"/>
    <cellStyle name="Note 12 4 3 2 3" xfId="2915" xr:uid="{00000000-0005-0000-0000-0000CF0D0000}"/>
    <cellStyle name="Note 12 4 3 3" xfId="2916" xr:uid="{00000000-0005-0000-0000-0000D00D0000}"/>
    <cellStyle name="Note 12 4 3 3 2" xfId="2917" xr:uid="{00000000-0005-0000-0000-0000D10D0000}"/>
    <cellStyle name="Note 12 4 3 4" xfId="2918" xr:uid="{00000000-0005-0000-0000-0000D20D0000}"/>
    <cellStyle name="Note 12 4 4" xfId="2919" xr:uid="{00000000-0005-0000-0000-0000D30D0000}"/>
    <cellStyle name="Note 12 4 4 2" xfId="2920" xr:uid="{00000000-0005-0000-0000-0000D40D0000}"/>
    <cellStyle name="Note 12 4 4 2 2" xfId="2921" xr:uid="{00000000-0005-0000-0000-0000D50D0000}"/>
    <cellStyle name="Note 12 4 4 3" xfId="2922" xr:uid="{00000000-0005-0000-0000-0000D60D0000}"/>
    <cellStyle name="Note 12 4 5" xfId="2923" xr:uid="{00000000-0005-0000-0000-0000D70D0000}"/>
    <cellStyle name="Note 12 4 5 2" xfId="2924" xr:uid="{00000000-0005-0000-0000-0000D80D0000}"/>
    <cellStyle name="Note 12 4 6" xfId="2925" xr:uid="{00000000-0005-0000-0000-0000D90D0000}"/>
    <cellStyle name="Note 12 5" xfId="2926" xr:uid="{00000000-0005-0000-0000-0000DA0D0000}"/>
    <cellStyle name="Note 12 5 2" xfId="2927" xr:uid="{00000000-0005-0000-0000-0000DB0D0000}"/>
    <cellStyle name="Note 12 5 2 2" xfId="2928" xr:uid="{00000000-0005-0000-0000-0000DC0D0000}"/>
    <cellStyle name="Note 12 5 2 2 2" xfId="2929" xr:uid="{00000000-0005-0000-0000-0000DD0D0000}"/>
    <cellStyle name="Note 12 5 2 2 2 2" xfId="2930" xr:uid="{00000000-0005-0000-0000-0000DE0D0000}"/>
    <cellStyle name="Note 12 5 2 2 2 2 2" xfId="2931" xr:uid="{00000000-0005-0000-0000-0000DF0D0000}"/>
    <cellStyle name="Note 12 5 2 2 2 3" xfId="2932" xr:uid="{00000000-0005-0000-0000-0000E00D0000}"/>
    <cellStyle name="Note 12 5 2 2 3" xfId="2933" xr:uid="{00000000-0005-0000-0000-0000E10D0000}"/>
    <cellStyle name="Note 12 5 2 2 3 2" xfId="2934" xr:uid="{00000000-0005-0000-0000-0000E20D0000}"/>
    <cellStyle name="Note 12 5 2 2 4" xfId="2935" xr:uid="{00000000-0005-0000-0000-0000E30D0000}"/>
    <cellStyle name="Note 12 5 2 3" xfId="2936" xr:uid="{00000000-0005-0000-0000-0000E40D0000}"/>
    <cellStyle name="Note 12 5 2 3 2" xfId="2937" xr:uid="{00000000-0005-0000-0000-0000E50D0000}"/>
    <cellStyle name="Note 12 5 2 3 2 2" xfId="2938" xr:uid="{00000000-0005-0000-0000-0000E60D0000}"/>
    <cellStyle name="Note 12 5 2 3 3" xfId="2939" xr:uid="{00000000-0005-0000-0000-0000E70D0000}"/>
    <cellStyle name="Note 12 5 2 4" xfId="2940" xr:uid="{00000000-0005-0000-0000-0000E80D0000}"/>
    <cellStyle name="Note 12 5 2 4 2" xfId="2941" xr:uid="{00000000-0005-0000-0000-0000E90D0000}"/>
    <cellStyle name="Note 12 5 2 5" xfId="2942" xr:uid="{00000000-0005-0000-0000-0000EA0D0000}"/>
    <cellStyle name="Note 12 5 2 5 2" xfId="2943" xr:uid="{00000000-0005-0000-0000-0000EB0D0000}"/>
    <cellStyle name="Note 12 5 2 6" xfId="2944" xr:uid="{00000000-0005-0000-0000-0000EC0D0000}"/>
    <cellStyle name="Note 12 5 3" xfId="2945" xr:uid="{00000000-0005-0000-0000-0000ED0D0000}"/>
    <cellStyle name="Note 12 5 3 2" xfId="2946" xr:uid="{00000000-0005-0000-0000-0000EE0D0000}"/>
    <cellStyle name="Note 12 5 3 2 2" xfId="2947" xr:uid="{00000000-0005-0000-0000-0000EF0D0000}"/>
    <cellStyle name="Note 12 5 3 2 2 2" xfId="2948" xr:uid="{00000000-0005-0000-0000-0000F00D0000}"/>
    <cellStyle name="Note 12 5 3 2 3" xfId="2949" xr:uid="{00000000-0005-0000-0000-0000F10D0000}"/>
    <cellStyle name="Note 12 5 3 3" xfId="2950" xr:uid="{00000000-0005-0000-0000-0000F20D0000}"/>
    <cellStyle name="Note 12 5 3 3 2" xfId="2951" xr:uid="{00000000-0005-0000-0000-0000F30D0000}"/>
    <cellStyle name="Note 12 5 3 4" xfId="2952" xr:uid="{00000000-0005-0000-0000-0000F40D0000}"/>
    <cellStyle name="Note 12 5 4" xfId="2953" xr:uid="{00000000-0005-0000-0000-0000F50D0000}"/>
    <cellStyle name="Note 12 5 4 2" xfId="2954" xr:uid="{00000000-0005-0000-0000-0000F60D0000}"/>
    <cellStyle name="Note 12 5 4 2 2" xfId="2955" xr:uid="{00000000-0005-0000-0000-0000F70D0000}"/>
    <cellStyle name="Note 12 5 4 3" xfId="2956" xr:uid="{00000000-0005-0000-0000-0000F80D0000}"/>
    <cellStyle name="Note 12 5 5" xfId="2957" xr:uid="{00000000-0005-0000-0000-0000F90D0000}"/>
    <cellStyle name="Note 12 5 5 2" xfId="2958" xr:uid="{00000000-0005-0000-0000-0000FA0D0000}"/>
    <cellStyle name="Note 12 5 6" xfId="2959" xr:uid="{00000000-0005-0000-0000-0000FB0D0000}"/>
    <cellStyle name="Note 13 2" xfId="2960" xr:uid="{00000000-0005-0000-0000-0000FC0D0000}"/>
    <cellStyle name="Note 13 2 2" xfId="2961" xr:uid="{00000000-0005-0000-0000-0000FD0D0000}"/>
    <cellStyle name="Note 13 2 2 2" xfId="2962" xr:uid="{00000000-0005-0000-0000-0000FE0D0000}"/>
    <cellStyle name="Note 13 2 2 2 2" xfId="2963" xr:uid="{00000000-0005-0000-0000-0000FF0D0000}"/>
    <cellStyle name="Note 13 2 2 2 2 2" xfId="2964" xr:uid="{00000000-0005-0000-0000-0000000E0000}"/>
    <cellStyle name="Note 13 2 2 2 2 2 2" xfId="2965" xr:uid="{00000000-0005-0000-0000-0000010E0000}"/>
    <cellStyle name="Note 13 2 2 2 2 3" xfId="2966" xr:uid="{00000000-0005-0000-0000-0000020E0000}"/>
    <cellStyle name="Note 13 2 2 2 3" xfId="2967" xr:uid="{00000000-0005-0000-0000-0000030E0000}"/>
    <cellStyle name="Note 13 2 2 2 3 2" xfId="2968" xr:uid="{00000000-0005-0000-0000-0000040E0000}"/>
    <cellStyle name="Note 13 2 2 2 4" xfId="2969" xr:uid="{00000000-0005-0000-0000-0000050E0000}"/>
    <cellStyle name="Note 13 2 2 3" xfId="2970" xr:uid="{00000000-0005-0000-0000-0000060E0000}"/>
    <cellStyle name="Note 13 2 2 3 2" xfId="2971" xr:uid="{00000000-0005-0000-0000-0000070E0000}"/>
    <cellStyle name="Note 13 2 2 3 2 2" xfId="2972" xr:uid="{00000000-0005-0000-0000-0000080E0000}"/>
    <cellStyle name="Note 13 2 2 3 3" xfId="2973" xr:uid="{00000000-0005-0000-0000-0000090E0000}"/>
    <cellStyle name="Note 13 2 2 4" xfId="2974" xr:uid="{00000000-0005-0000-0000-00000A0E0000}"/>
    <cellStyle name="Note 13 2 2 4 2" xfId="2975" xr:uid="{00000000-0005-0000-0000-00000B0E0000}"/>
    <cellStyle name="Note 13 2 2 5" xfId="2976" xr:uid="{00000000-0005-0000-0000-00000C0E0000}"/>
    <cellStyle name="Note 13 2 2 5 2" xfId="2977" xr:uid="{00000000-0005-0000-0000-00000D0E0000}"/>
    <cellStyle name="Note 13 2 2 6" xfId="2978" xr:uid="{00000000-0005-0000-0000-00000E0E0000}"/>
    <cellStyle name="Note 13 2 3" xfId="2979" xr:uid="{00000000-0005-0000-0000-00000F0E0000}"/>
    <cellStyle name="Note 13 2 3 2" xfId="2980" xr:uid="{00000000-0005-0000-0000-0000100E0000}"/>
    <cellStyle name="Note 13 2 3 2 2" xfId="2981" xr:uid="{00000000-0005-0000-0000-0000110E0000}"/>
    <cellStyle name="Note 13 2 3 2 2 2" xfId="2982" xr:uid="{00000000-0005-0000-0000-0000120E0000}"/>
    <cellStyle name="Note 13 2 3 2 3" xfId="2983" xr:uid="{00000000-0005-0000-0000-0000130E0000}"/>
    <cellStyle name="Note 13 2 3 3" xfId="2984" xr:uid="{00000000-0005-0000-0000-0000140E0000}"/>
    <cellStyle name="Note 13 2 3 3 2" xfId="2985" xr:uid="{00000000-0005-0000-0000-0000150E0000}"/>
    <cellStyle name="Note 13 2 3 4" xfId="2986" xr:uid="{00000000-0005-0000-0000-0000160E0000}"/>
    <cellStyle name="Note 13 2 4" xfId="2987" xr:uid="{00000000-0005-0000-0000-0000170E0000}"/>
    <cellStyle name="Note 13 2 4 2" xfId="2988" xr:uid="{00000000-0005-0000-0000-0000180E0000}"/>
    <cellStyle name="Note 13 2 4 2 2" xfId="2989" xr:uid="{00000000-0005-0000-0000-0000190E0000}"/>
    <cellStyle name="Note 13 2 4 3" xfId="2990" xr:uid="{00000000-0005-0000-0000-00001A0E0000}"/>
    <cellStyle name="Note 13 2 5" xfId="2991" xr:uid="{00000000-0005-0000-0000-00001B0E0000}"/>
    <cellStyle name="Note 13 2 5 2" xfId="2992" xr:uid="{00000000-0005-0000-0000-00001C0E0000}"/>
    <cellStyle name="Note 13 2 6" xfId="2993" xr:uid="{00000000-0005-0000-0000-00001D0E0000}"/>
    <cellStyle name="Note 14 2" xfId="2994" xr:uid="{00000000-0005-0000-0000-00001E0E0000}"/>
    <cellStyle name="Note 14 2 2" xfId="2995" xr:uid="{00000000-0005-0000-0000-00001F0E0000}"/>
    <cellStyle name="Note 14 2 2 2" xfId="2996" xr:uid="{00000000-0005-0000-0000-0000200E0000}"/>
    <cellStyle name="Note 14 2 2 2 2" xfId="2997" xr:uid="{00000000-0005-0000-0000-0000210E0000}"/>
    <cellStyle name="Note 14 2 2 2 2 2" xfId="2998" xr:uid="{00000000-0005-0000-0000-0000220E0000}"/>
    <cellStyle name="Note 14 2 2 2 2 2 2" xfId="2999" xr:uid="{00000000-0005-0000-0000-0000230E0000}"/>
    <cellStyle name="Note 14 2 2 2 2 3" xfId="3000" xr:uid="{00000000-0005-0000-0000-0000240E0000}"/>
    <cellStyle name="Note 14 2 2 2 3" xfId="3001" xr:uid="{00000000-0005-0000-0000-0000250E0000}"/>
    <cellStyle name="Note 14 2 2 2 3 2" xfId="3002" xr:uid="{00000000-0005-0000-0000-0000260E0000}"/>
    <cellStyle name="Note 14 2 2 2 4" xfId="3003" xr:uid="{00000000-0005-0000-0000-0000270E0000}"/>
    <cellStyle name="Note 14 2 2 3" xfId="3004" xr:uid="{00000000-0005-0000-0000-0000280E0000}"/>
    <cellStyle name="Note 14 2 2 3 2" xfId="3005" xr:uid="{00000000-0005-0000-0000-0000290E0000}"/>
    <cellStyle name="Note 14 2 2 3 2 2" xfId="3006" xr:uid="{00000000-0005-0000-0000-00002A0E0000}"/>
    <cellStyle name="Note 14 2 2 3 3" xfId="3007" xr:uid="{00000000-0005-0000-0000-00002B0E0000}"/>
    <cellStyle name="Note 14 2 2 4" xfId="3008" xr:uid="{00000000-0005-0000-0000-00002C0E0000}"/>
    <cellStyle name="Note 14 2 2 4 2" xfId="3009" xr:uid="{00000000-0005-0000-0000-00002D0E0000}"/>
    <cellStyle name="Note 14 2 2 5" xfId="3010" xr:uid="{00000000-0005-0000-0000-00002E0E0000}"/>
    <cellStyle name="Note 14 2 2 5 2" xfId="3011" xr:uid="{00000000-0005-0000-0000-00002F0E0000}"/>
    <cellStyle name="Note 14 2 2 6" xfId="3012" xr:uid="{00000000-0005-0000-0000-0000300E0000}"/>
    <cellStyle name="Note 14 2 3" xfId="3013" xr:uid="{00000000-0005-0000-0000-0000310E0000}"/>
    <cellStyle name="Note 14 2 3 2" xfId="3014" xr:uid="{00000000-0005-0000-0000-0000320E0000}"/>
    <cellStyle name="Note 14 2 3 2 2" xfId="3015" xr:uid="{00000000-0005-0000-0000-0000330E0000}"/>
    <cellStyle name="Note 14 2 3 2 2 2" xfId="3016" xr:uid="{00000000-0005-0000-0000-0000340E0000}"/>
    <cellStyle name="Note 14 2 3 2 3" xfId="3017" xr:uid="{00000000-0005-0000-0000-0000350E0000}"/>
    <cellStyle name="Note 14 2 3 3" xfId="3018" xr:uid="{00000000-0005-0000-0000-0000360E0000}"/>
    <cellStyle name="Note 14 2 3 3 2" xfId="3019" xr:uid="{00000000-0005-0000-0000-0000370E0000}"/>
    <cellStyle name="Note 14 2 3 4" xfId="3020" xr:uid="{00000000-0005-0000-0000-0000380E0000}"/>
    <cellStyle name="Note 14 2 4" xfId="3021" xr:uid="{00000000-0005-0000-0000-0000390E0000}"/>
    <cellStyle name="Note 14 2 4 2" xfId="3022" xr:uid="{00000000-0005-0000-0000-00003A0E0000}"/>
    <cellStyle name="Note 14 2 4 2 2" xfId="3023" xr:uid="{00000000-0005-0000-0000-00003B0E0000}"/>
    <cellStyle name="Note 14 2 4 3" xfId="3024" xr:uid="{00000000-0005-0000-0000-00003C0E0000}"/>
    <cellStyle name="Note 14 2 5" xfId="3025" xr:uid="{00000000-0005-0000-0000-00003D0E0000}"/>
    <cellStyle name="Note 14 2 5 2" xfId="3026" xr:uid="{00000000-0005-0000-0000-00003E0E0000}"/>
    <cellStyle name="Note 14 2 6" xfId="3027" xr:uid="{00000000-0005-0000-0000-00003F0E0000}"/>
    <cellStyle name="Note 15 2" xfId="3028" xr:uid="{00000000-0005-0000-0000-0000400E0000}"/>
    <cellStyle name="Note 15 2 2" xfId="3029" xr:uid="{00000000-0005-0000-0000-0000410E0000}"/>
    <cellStyle name="Note 15 2 2 2" xfId="3030" xr:uid="{00000000-0005-0000-0000-0000420E0000}"/>
    <cellStyle name="Note 15 2 2 2 2" xfId="3031" xr:uid="{00000000-0005-0000-0000-0000430E0000}"/>
    <cellStyle name="Note 15 2 2 2 2 2" xfId="3032" xr:uid="{00000000-0005-0000-0000-0000440E0000}"/>
    <cellStyle name="Note 15 2 2 2 2 2 2" xfId="3033" xr:uid="{00000000-0005-0000-0000-0000450E0000}"/>
    <cellStyle name="Note 15 2 2 2 2 3" xfId="3034" xr:uid="{00000000-0005-0000-0000-0000460E0000}"/>
    <cellStyle name="Note 15 2 2 2 3" xfId="3035" xr:uid="{00000000-0005-0000-0000-0000470E0000}"/>
    <cellStyle name="Note 15 2 2 2 3 2" xfId="3036" xr:uid="{00000000-0005-0000-0000-0000480E0000}"/>
    <cellStyle name="Note 15 2 2 2 4" xfId="3037" xr:uid="{00000000-0005-0000-0000-0000490E0000}"/>
    <cellStyle name="Note 15 2 2 3" xfId="3038" xr:uid="{00000000-0005-0000-0000-00004A0E0000}"/>
    <cellStyle name="Note 15 2 2 3 2" xfId="3039" xr:uid="{00000000-0005-0000-0000-00004B0E0000}"/>
    <cellStyle name="Note 15 2 2 3 2 2" xfId="3040" xr:uid="{00000000-0005-0000-0000-00004C0E0000}"/>
    <cellStyle name="Note 15 2 2 3 3" xfId="3041" xr:uid="{00000000-0005-0000-0000-00004D0E0000}"/>
    <cellStyle name="Note 15 2 2 4" xfId="3042" xr:uid="{00000000-0005-0000-0000-00004E0E0000}"/>
    <cellStyle name="Note 15 2 2 4 2" xfId="3043" xr:uid="{00000000-0005-0000-0000-00004F0E0000}"/>
    <cellStyle name="Note 15 2 2 5" xfId="3044" xr:uid="{00000000-0005-0000-0000-0000500E0000}"/>
    <cellStyle name="Note 15 2 2 5 2" xfId="3045" xr:uid="{00000000-0005-0000-0000-0000510E0000}"/>
    <cellStyle name="Note 15 2 2 6" xfId="3046" xr:uid="{00000000-0005-0000-0000-0000520E0000}"/>
    <cellStyle name="Note 15 2 3" xfId="3047" xr:uid="{00000000-0005-0000-0000-0000530E0000}"/>
    <cellStyle name="Note 15 2 3 2" xfId="3048" xr:uid="{00000000-0005-0000-0000-0000540E0000}"/>
    <cellStyle name="Note 15 2 3 2 2" xfId="3049" xr:uid="{00000000-0005-0000-0000-0000550E0000}"/>
    <cellStyle name="Note 15 2 3 2 2 2" xfId="3050" xr:uid="{00000000-0005-0000-0000-0000560E0000}"/>
    <cellStyle name="Note 15 2 3 2 3" xfId="3051" xr:uid="{00000000-0005-0000-0000-0000570E0000}"/>
    <cellStyle name="Note 15 2 3 3" xfId="3052" xr:uid="{00000000-0005-0000-0000-0000580E0000}"/>
    <cellStyle name="Note 15 2 3 3 2" xfId="3053" xr:uid="{00000000-0005-0000-0000-0000590E0000}"/>
    <cellStyle name="Note 15 2 3 4" xfId="3054" xr:uid="{00000000-0005-0000-0000-00005A0E0000}"/>
    <cellStyle name="Note 15 2 4" xfId="3055" xr:uid="{00000000-0005-0000-0000-00005B0E0000}"/>
    <cellStyle name="Note 15 2 4 2" xfId="3056" xr:uid="{00000000-0005-0000-0000-00005C0E0000}"/>
    <cellStyle name="Note 15 2 4 2 2" xfId="3057" xr:uid="{00000000-0005-0000-0000-00005D0E0000}"/>
    <cellStyle name="Note 15 2 4 3" xfId="3058" xr:uid="{00000000-0005-0000-0000-00005E0E0000}"/>
    <cellStyle name="Note 15 2 5" xfId="3059" xr:uid="{00000000-0005-0000-0000-00005F0E0000}"/>
    <cellStyle name="Note 15 2 5 2" xfId="3060" xr:uid="{00000000-0005-0000-0000-0000600E0000}"/>
    <cellStyle name="Note 15 2 6" xfId="3061" xr:uid="{00000000-0005-0000-0000-0000610E0000}"/>
    <cellStyle name="Note 2" xfId="3062" xr:uid="{00000000-0005-0000-0000-0000620E0000}"/>
    <cellStyle name="Note 2 2" xfId="3063" xr:uid="{00000000-0005-0000-0000-0000630E0000}"/>
    <cellStyle name="Note 2 2 2" xfId="3064" xr:uid="{00000000-0005-0000-0000-0000640E0000}"/>
    <cellStyle name="Note 2 2 2 2" xfId="3065" xr:uid="{00000000-0005-0000-0000-0000650E0000}"/>
    <cellStyle name="Note 2 2 2 2 2" xfId="3066" xr:uid="{00000000-0005-0000-0000-0000660E0000}"/>
    <cellStyle name="Note 2 2 2 2 2 2" xfId="3067" xr:uid="{00000000-0005-0000-0000-0000670E0000}"/>
    <cellStyle name="Note 2 2 2 2 2 2 2" xfId="3068" xr:uid="{00000000-0005-0000-0000-0000680E0000}"/>
    <cellStyle name="Note 2 2 2 2 2 3" xfId="3069" xr:uid="{00000000-0005-0000-0000-0000690E0000}"/>
    <cellStyle name="Note 2 2 2 2 3" xfId="3070" xr:uid="{00000000-0005-0000-0000-00006A0E0000}"/>
    <cellStyle name="Note 2 2 2 2 3 2" xfId="3071" xr:uid="{00000000-0005-0000-0000-00006B0E0000}"/>
    <cellStyle name="Note 2 2 2 2 4" xfId="3072" xr:uid="{00000000-0005-0000-0000-00006C0E0000}"/>
    <cellStyle name="Note 2 2 2 3" xfId="3073" xr:uid="{00000000-0005-0000-0000-00006D0E0000}"/>
    <cellStyle name="Note 2 2 2 3 2" xfId="3074" xr:uid="{00000000-0005-0000-0000-00006E0E0000}"/>
    <cellStyle name="Note 2 2 2 3 2 2" xfId="3075" xr:uid="{00000000-0005-0000-0000-00006F0E0000}"/>
    <cellStyle name="Note 2 2 2 3 3" xfId="3076" xr:uid="{00000000-0005-0000-0000-0000700E0000}"/>
    <cellStyle name="Note 2 2 2 4" xfId="3077" xr:uid="{00000000-0005-0000-0000-0000710E0000}"/>
    <cellStyle name="Note 2 2 2 4 2" xfId="3078" xr:uid="{00000000-0005-0000-0000-0000720E0000}"/>
    <cellStyle name="Note 2 2 2 5" xfId="3079" xr:uid="{00000000-0005-0000-0000-0000730E0000}"/>
    <cellStyle name="Note 2 2 2 5 2" xfId="3080" xr:uid="{00000000-0005-0000-0000-0000740E0000}"/>
    <cellStyle name="Note 2 2 2 6" xfId="3081" xr:uid="{00000000-0005-0000-0000-0000750E0000}"/>
    <cellStyle name="Note 2 2 3" xfId="3082" xr:uid="{00000000-0005-0000-0000-0000760E0000}"/>
    <cellStyle name="Note 2 2 3 2" xfId="3083" xr:uid="{00000000-0005-0000-0000-0000770E0000}"/>
    <cellStyle name="Note 2 2 3 2 2" xfId="3084" xr:uid="{00000000-0005-0000-0000-0000780E0000}"/>
    <cellStyle name="Note 2 2 3 2 2 2" xfId="3085" xr:uid="{00000000-0005-0000-0000-0000790E0000}"/>
    <cellStyle name="Note 2 2 3 2 3" xfId="3086" xr:uid="{00000000-0005-0000-0000-00007A0E0000}"/>
    <cellStyle name="Note 2 2 3 3" xfId="3087" xr:uid="{00000000-0005-0000-0000-00007B0E0000}"/>
    <cellStyle name="Note 2 2 3 3 2" xfId="3088" xr:uid="{00000000-0005-0000-0000-00007C0E0000}"/>
    <cellStyle name="Note 2 2 3 4" xfId="3089" xr:uid="{00000000-0005-0000-0000-00007D0E0000}"/>
    <cellStyle name="Note 2 2 4" xfId="3090" xr:uid="{00000000-0005-0000-0000-00007E0E0000}"/>
    <cellStyle name="Note 2 2 4 2" xfId="3091" xr:uid="{00000000-0005-0000-0000-00007F0E0000}"/>
    <cellStyle name="Note 2 2 4 2 2" xfId="3092" xr:uid="{00000000-0005-0000-0000-0000800E0000}"/>
    <cellStyle name="Note 2 2 4 3" xfId="3093" xr:uid="{00000000-0005-0000-0000-0000810E0000}"/>
    <cellStyle name="Note 2 2 5" xfId="3094" xr:uid="{00000000-0005-0000-0000-0000820E0000}"/>
    <cellStyle name="Note 2 2 5 2" xfId="3095" xr:uid="{00000000-0005-0000-0000-0000830E0000}"/>
    <cellStyle name="Note 2 2 6" xfId="3096" xr:uid="{00000000-0005-0000-0000-0000840E0000}"/>
    <cellStyle name="Note 2 3" xfId="3097" xr:uid="{00000000-0005-0000-0000-0000850E0000}"/>
    <cellStyle name="Note 2 3 2" xfId="3098" xr:uid="{00000000-0005-0000-0000-0000860E0000}"/>
    <cellStyle name="Note 2 3 2 2" xfId="3099" xr:uid="{00000000-0005-0000-0000-0000870E0000}"/>
    <cellStyle name="Note 2 3 2 2 2" xfId="3100" xr:uid="{00000000-0005-0000-0000-0000880E0000}"/>
    <cellStyle name="Note 2 3 2 2 2 2" xfId="3101" xr:uid="{00000000-0005-0000-0000-0000890E0000}"/>
    <cellStyle name="Note 2 3 2 2 2 2 2" xfId="3102" xr:uid="{00000000-0005-0000-0000-00008A0E0000}"/>
    <cellStyle name="Note 2 3 2 2 2 3" xfId="3103" xr:uid="{00000000-0005-0000-0000-00008B0E0000}"/>
    <cellStyle name="Note 2 3 2 2 3" xfId="3104" xr:uid="{00000000-0005-0000-0000-00008C0E0000}"/>
    <cellStyle name="Note 2 3 2 2 3 2" xfId="3105" xr:uid="{00000000-0005-0000-0000-00008D0E0000}"/>
    <cellStyle name="Note 2 3 2 2 4" xfId="3106" xr:uid="{00000000-0005-0000-0000-00008E0E0000}"/>
    <cellStyle name="Note 2 3 2 3" xfId="3107" xr:uid="{00000000-0005-0000-0000-00008F0E0000}"/>
    <cellStyle name="Note 2 3 2 3 2" xfId="3108" xr:uid="{00000000-0005-0000-0000-0000900E0000}"/>
    <cellStyle name="Note 2 3 2 3 2 2" xfId="3109" xr:uid="{00000000-0005-0000-0000-0000910E0000}"/>
    <cellStyle name="Note 2 3 2 3 3" xfId="3110" xr:uid="{00000000-0005-0000-0000-0000920E0000}"/>
    <cellStyle name="Note 2 3 2 4" xfId="3111" xr:uid="{00000000-0005-0000-0000-0000930E0000}"/>
    <cellStyle name="Note 2 3 2 4 2" xfId="3112" xr:uid="{00000000-0005-0000-0000-0000940E0000}"/>
    <cellStyle name="Note 2 3 2 5" xfId="3113" xr:uid="{00000000-0005-0000-0000-0000950E0000}"/>
    <cellStyle name="Note 2 3 2 5 2" xfId="3114" xr:uid="{00000000-0005-0000-0000-0000960E0000}"/>
    <cellStyle name="Note 2 3 2 6" xfId="3115" xr:uid="{00000000-0005-0000-0000-0000970E0000}"/>
    <cellStyle name="Note 2 3 3" xfId="3116" xr:uid="{00000000-0005-0000-0000-0000980E0000}"/>
    <cellStyle name="Note 2 3 3 2" xfId="3117" xr:uid="{00000000-0005-0000-0000-0000990E0000}"/>
    <cellStyle name="Note 2 3 3 2 2" xfId="3118" xr:uid="{00000000-0005-0000-0000-00009A0E0000}"/>
    <cellStyle name="Note 2 3 3 2 2 2" xfId="3119" xr:uid="{00000000-0005-0000-0000-00009B0E0000}"/>
    <cellStyle name="Note 2 3 3 2 3" xfId="3120" xr:uid="{00000000-0005-0000-0000-00009C0E0000}"/>
    <cellStyle name="Note 2 3 3 3" xfId="3121" xr:uid="{00000000-0005-0000-0000-00009D0E0000}"/>
    <cellStyle name="Note 2 3 3 3 2" xfId="3122" xr:uid="{00000000-0005-0000-0000-00009E0E0000}"/>
    <cellStyle name="Note 2 3 3 4" xfId="3123" xr:uid="{00000000-0005-0000-0000-00009F0E0000}"/>
    <cellStyle name="Note 2 3 4" xfId="3124" xr:uid="{00000000-0005-0000-0000-0000A00E0000}"/>
    <cellStyle name="Note 2 3 4 2" xfId="3125" xr:uid="{00000000-0005-0000-0000-0000A10E0000}"/>
    <cellStyle name="Note 2 3 4 2 2" xfId="3126" xr:uid="{00000000-0005-0000-0000-0000A20E0000}"/>
    <cellStyle name="Note 2 3 4 3" xfId="3127" xr:uid="{00000000-0005-0000-0000-0000A30E0000}"/>
    <cellStyle name="Note 2 3 5" xfId="3128" xr:uid="{00000000-0005-0000-0000-0000A40E0000}"/>
    <cellStyle name="Note 2 3 5 2" xfId="3129" xr:uid="{00000000-0005-0000-0000-0000A50E0000}"/>
    <cellStyle name="Note 2 3 6" xfId="3130" xr:uid="{00000000-0005-0000-0000-0000A60E0000}"/>
    <cellStyle name="Note 2 4" xfId="3131" xr:uid="{00000000-0005-0000-0000-0000A70E0000}"/>
    <cellStyle name="Note 2 4 2" xfId="3132" xr:uid="{00000000-0005-0000-0000-0000A80E0000}"/>
    <cellStyle name="Note 2 4 2 2" xfId="3133" xr:uid="{00000000-0005-0000-0000-0000A90E0000}"/>
    <cellStyle name="Note 2 4 2 2 2" xfId="3134" xr:uid="{00000000-0005-0000-0000-0000AA0E0000}"/>
    <cellStyle name="Note 2 4 2 2 2 2" xfId="3135" xr:uid="{00000000-0005-0000-0000-0000AB0E0000}"/>
    <cellStyle name="Note 2 4 2 2 2 2 2" xfId="3136" xr:uid="{00000000-0005-0000-0000-0000AC0E0000}"/>
    <cellStyle name="Note 2 4 2 2 2 3" xfId="3137" xr:uid="{00000000-0005-0000-0000-0000AD0E0000}"/>
    <cellStyle name="Note 2 4 2 2 3" xfId="3138" xr:uid="{00000000-0005-0000-0000-0000AE0E0000}"/>
    <cellStyle name="Note 2 4 2 2 3 2" xfId="3139" xr:uid="{00000000-0005-0000-0000-0000AF0E0000}"/>
    <cellStyle name="Note 2 4 2 2 4" xfId="3140" xr:uid="{00000000-0005-0000-0000-0000B00E0000}"/>
    <cellStyle name="Note 2 4 2 3" xfId="3141" xr:uid="{00000000-0005-0000-0000-0000B10E0000}"/>
    <cellStyle name="Note 2 4 2 3 2" xfId="3142" xr:uid="{00000000-0005-0000-0000-0000B20E0000}"/>
    <cellStyle name="Note 2 4 2 3 2 2" xfId="3143" xr:uid="{00000000-0005-0000-0000-0000B30E0000}"/>
    <cellStyle name="Note 2 4 2 3 3" xfId="3144" xr:uid="{00000000-0005-0000-0000-0000B40E0000}"/>
    <cellStyle name="Note 2 4 2 4" xfId="3145" xr:uid="{00000000-0005-0000-0000-0000B50E0000}"/>
    <cellStyle name="Note 2 4 2 4 2" xfId="3146" xr:uid="{00000000-0005-0000-0000-0000B60E0000}"/>
    <cellStyle name="Note 2 4 2 5" xfId="3147" xr:uid="{00000000-0005-0000-0000-0000B70E0000}"/>
    <cellStyle name="Note 2 4 2 5 2" xfId="3148" xr:uid="{00000000-0005-0000-0000-0000B80E0000}"/>
    <cellStyle name="Note 2 4 2 6" xfId="3149" xr:uid="{00000000-0005-0000-0000-0000B90E0000}"/>
    <cellStyle name="Note 2 4 3" xfId="3150" xr:uid="{00000000-0005-0000-0000-0000BA0E0000}"/>
    <cellStyle name="Note 2 4 3 2" xfId="3151" xr:uid="{00000000-0005-0000-0000-0000BB0E0000}"/>
    <cellStyle name="Note 2 4 3 2 2" xfId="3152" xr:uid="{00000000-0005-0000-0000-0000BC0E0000}"/>
    <cellStyle name="Note 2 4 3 2 2 2" xfId="3153" xr:uid="{00000000-0005-0000-0000-0000BD0E0000}"/>
    <cellStyle name="Note 2 4 3 2 3" xfId="3154" xr:uid="{00000000-0005-0000-0000-0000BE0E0000}"/>
    <cellStyle name="Note 2 4 3 3" xfId="3155" xr:uid="{00000000-0005-0000-0000-0000BF0E0000}"/>
    <cellStyle name="Note 2 4 3 3 2" xfId="3156" xr:uid="{00000000-0005-0000-0000-0000C00E0000}"/>
    <cellStyle name="Note 2 4 3 4" xfId="3157" xr:uid="{00000000-0005-0000-0000-0000C10E0000}"/>
    <cellStyle name="Note 2 4 4" xfId="3158" xr:uid="{00000000-0005-0000-0000-0000C20E0000}"/>
    <cellStyle name="Note 2 4 4 2" xfId="3159" xr:uid="{00000000-0005-0000-0000-0000C30E0000}"/>
    <cellStyle name="Note 2 4 4 2 2" xfId="3160" xr:uid="{00000000-0005-0000-0000-0000C40E0000}"/>
    <cellStyle name="Note 2 4 4 3" xfId="3161" xr:uid="{00000000-0005-0000-0000-0000C50E0000}"/>
    <cellStyle name="Note 2 4 5" xfId="3162" xr:uid="{00000000-0005-0000-0000-0000C60E0000}"/>
    <cellStyle name="Note 2 4 5 2" xfId="3163" xr:uid="{00000000-0005-0000-0000-0000C70E0000}"/>
    <cellStyle name="Note 2 4 6" xfId="3164" xr:uid="{00000000-0005-0000-0000-0000C80E0000}"/>
    <cellStyle name="Note 2 5" xfId="3165" xr:uid="{00000000-0005-0000-0000-0000C90E0000}"/>
    <cellStyle name="Note 2 5 2" xfId="3166" xr:uid="{00000000-0005-0000-0000-0000CA0E0000}"/>
    <cellStyle name="Note 2 5 2 2" xfId="3167" xr:uid="{00000000-0005-0000-0000-0000CB0E0000}"/>
    <cellStyle name="Note 2 5 2 2 2" xfId="3168" xr:uid="{00000000-0005-0000-0000-0000CC0E0000}"/>
    <cellStyle name="Note 2 5 2 2 2 2" xfId="3169" xr:uid="{00000000-0005-0000-0000-0000CD0E0000}"/>
    <cellStyle name="Note 2 5 2 2 2 2 2" xfId="3170" xr:uid="{00000000-0005-0000-0000-0000CE0E0000}"/>
    <cellStyle name="Note 2 5 2 2 2 3" xfId="3171" xr:uid="{00000000-0005-0000-0000-0000CF0E0000}"/>
    <cellStyle name="Note 2 5 2 2 3" xfId="3172" xr:uid="{00000000-0005-0000-0000-0000D00E0000}"/>
    <cellStyle name="Note 2 5 2 2 3 2" xfId="3173" xr:uid="{00000000-0005-0000-0000-0000D10E0000}"/>
    <cellStyle name="Note 2 5 2 2 4" xfId="3174" xr:uid="{00000000-0005-0000-0000-0000D20E0000}"/>
    <cellStyle name="Note 2 5 2 3" xfId="3175" xr:uid="{00000000-0005-0000-0000-0000D30E0000}"/>
    <cellStyle name="Note 2 5 2 3 2" xfId="3176" xr:uid="{00000000-0005-0000-0000-0000D40E0000}"/>
    <cellStyle name="Note 2 5 2 3 2 2" xfId="3177" xr:uid="{00000000-0005-0000-0000-0000D50E0000}"/>
    <cellStyle name="Note 2 5 2 3 3" xfId="3178" xr:uid="{00000000-0005-0000-0000-0000D60E0000}"/>
    <cellStyle name="Note 2 5 2 4" xfId="3179" xr:uid="{00000000-0005-0000-0000-0000D70E0000}"/>
    <cellStyle name="Note 2 5 2 4 2" xfId="3180" xr:uid="{00000000-0005-0000-0000-0000D80E0000}"/>
    <cellStyle name="Note 2 5 2 5" xfId="3181" xr:uid="{00000000-0005-0000-0000-0000D90E0000}"/>
    <cellStyle name="Note 2 5 2 5 2" xfId="3182" xr:uid="{00000000-0005-0000-0000-0000DA0E0000}"/>
    <cellStyle name="Note 2 5 2 6" xfId="3183" xr:uid="{00000000-0005-0000-0000-0000DB0E0000}"/>
    <cellStyle name="Note 2 5 3" xfId="3184" xr:uid="{00000000-0005-0000-0000-0000DC0E0000}"/>
    <cellStyle name="Note 2 5 3 2" xfId="3185" xr:uid="{00000000-0005-0000-0000-0000DD0E0000}"/>
    <cellStyle name="Note 2 5 3 2 2" xfId="3186" xr:uid="{00000000-0005-0000-0000-0000DE0E0000}"/>
    <cellStyle name="Note 2 5 3 2 2 2" xfId="3187" xr:uid="{00000000-0005-0000-0000-0000DF0E0000}"/>
    <cellStyle name="Note 2 5 3 2 3" xfId="3188" xr:uid="{00000000-0005-0000-0000-0000E00E0000}"/>
    <cellStyle name="Note 2 5 3 3" xfId="3189" xr:uid="{00000000-0005-0000-0000-0000E10E0000}"/>
    <cellStyle name="Note 2 5 3 3 2" xfId="3190" xr:uid="{00000000-0005-0000-0000-0000E20E0000}"/>
    <cellStyle name="Note 2 5 3 4" xfId="3191" xr:uid="{00000000-0005-0000-0000-0000E30E0000}"/>
    <cellStyle name="Note 2 5 4" xfId="3192" xr:uid="{00000000-0005-0000-0000-0000E40E0000}"/>
    <cellStyle name="Note 2 5 4 2" xfId="3193" xr:uid="{00000000-0005-0000-0000-0000E50E0000}"/>
    <cellStyle name="Note 2 5 4 2 2" xfId="3194" xr:uid="{00000000-0005-0000-0000-0000E60E0000}"/>
    <cellStyle name="Note 2 5 4 3" xfId="3195" xr:uid="{00000000-0005-0000-0000-0000E70E0000}"/>
    <cellStyle name="Note 2 5 5" xfId="3196" xr:uid="{00000000-0005-0000-0000-0000E80E0000}"/>
    <cellStyle name="Note 2 5 5 2" xfId="3197" xr:uid="{00000000-0005-0000-0000-0000E90E0000}"/>
    <cellStyle name="Note 2 5 6" xfId="3198" xr:uid="{00000000-0005-0000-0000-0000EA0E0000}"/>
    <cellStyle name="Note 2 6" xfId="3199" xr:uid="{00000000-0005-0000-0000-0000EB0E0000}"/>
    <cellStyle name="Note 2 6 2" xfId="3200" xr:uid="{00000000-0005-0000-0000-0000EC0E0000}"/>
    <cellStyle name="Note 2 6 2 2" xfId="3201" xr:uid="{00000000-0005-0000-0000-0000ED0E0000}"/>
    <cellStyle name="Note 2 6 2 2 2" xfId="3202" xr:uid="{00000000-0005-0000-0000-0000EE0E0000}"/>
    <cellStyle name="Note 2 6 2 2 2 2" xfId="3203" xr:uid="{00000000-0005-0000-0000-0000EF0E0000}"/>
    <cellStyle name="Note 2 6 2 2 2 2 2" xfId="3204" xr:uid="{00000000-0005-0000-0000-0000F00E0000}"/>
    <cellStyle name="Note 2 6 2 2 2 3" xfId="3205" xr:uid="{00000000-0005-0000-0000-0000F10E0000}"/>
    <cellStyle name="Note 2 6 2 2 3" xfId="3206" xr:uid="{00000000-0005-0000-0000-0000F20E0000}"/>
    <cellStyle name="Note 2 6 2 2 3 2" xfId="3207" xr:uid="{00000000-0005-0000-0000-0000F30E0000}"/>
    <cellStyle name="Note 2 6 2 2 4" xfId="3208" xr:uid="{00000000-0005-0000-0000-0000F40E0000}"/>
    <cellStyle name="Note 2 6 2 3" xfId="3209" xr:uid="{00000000-0005-0000-0000-0000F50E0000}"/>
    <cellStyle name="Note 2 6 2 3 2" xfId="3210" xr:uid="{00000000-0005-0000-0000-0000F60E0000}"/>
    <cellStyle name="Note 2 6 2 3 2 2" xfId="3211" xr:uid="{00000000-0005-0000-0000-0000F70E0000}"/>
    <cellStyle name="Note 2 6 2 3 3" xfId="3212" xr:uid="{00000000-0005-0000-0000-0000F80E0000}"/>
    <cellStyle name="Note 2 6 2 4" xfId="3213" xr:uid="{00000000-0005-0000-0000-0000F90E0000}"/>
    <cellStyle name="Note 2 6 2 4 2" xfId="3214" xr:uid="{00000000-0005-0000-0000-0000FA0E0000}"/>
    <cellStyle name="Note 2 6 2 5" xfId="3215" xr:uid="{00000000-0005-0000-0000-0000FB0E0000}"/>
    <cellStyle name="Note 2 6 2 5 2" xfId="3216" xr:uid="{00000000-0005-0000-0000-0000FC0E0000}"/>
    <cellStyle name="Note 2 6 2 6" xfId="3217" xr:uid="{00000000-0005-0000-0000-0000FD0E0000}"/>
    <cellStyle name="Note 2 6 3" xfId="3218" xr:uid="{00000000-0005-0000-0000-0000FE0E0000}"/>
    <cellStyle name="Note 2 6 3 2" xfId="3219" xr:uid="{00000000-0005-0000-0000-0000FF0E0000}"/>
    <cellStyle name="Note 2 6 3 2 2" xfId="3220" xr:uid="{00000000-0005-0000-0000-0000000F0000}"/>
    <cellStyle name="Note 2 6 3 2 2 2" xfId="3221" xr:uid="{00000000-0005-0000-0000-0000010F0000}"/>
    <cellStyle name="Note 2 6 3 2 3" xfId="3222" xr:uid="{00000000-0005-0000-0000-0000020F0000}"/>
    <cellStyle name="Note 2 6 3 3" xfId="3223" xr:uid="{00000000-0005-0000-0000-0000030F0000}"/>
    <cellStyle name="Note 2 6 3 3 2" xfId="3224" xr:uid="{00000000-0005-0000-0000-0000040F0000}"/>
    <cellStyle name="Note 2 6 3 4" xfId="3225" xr:uid="{00000000-0005-0000-0000-0000050F0000}"/>
    <cellStyle name="Note 2 6 4" xfId="3226" xr:uid="{00000000-0005-0000-0000-0000060F0000}"/>
    <cellStyle name="Note 2 6 4 2" xfId="3227" xr:uid="{00000000-0005-0000-0000-0000070F0000}"/>
    <cellStyle name="Note 2 6 4 2 2" xfId="3228" xr:uid="{00000000-0005-0000-0000-0000080F0000}"/>
    <cellStyle name="Note 2 6 4 3" xfId="3229" xr:uid="{00000000-0005-0000-0000-0000090F0000}"/>
    <cellStyle name="Note 2 6 5" xfId="3230" xr:uid="{00000000-0005-0000-0000-00000A0F0000}"/>
    <cellStyle name="Note 2 6 5 2" xfId="3231" xr:uid="{00000000-0005-0000-0000-00000B0F0000}"/>
    <cellStyle name="Note 2 6 6" xfId="3232" xr:uid="{00000000-0005-0000-0000-00000C0F0000}"/>
    <cellStyle name="Note 2 7" xfId="3233" xr:uid="{00000000-0005-0000-0000-00000D0F0000}"/>
    <cellStyle name="Note 2 7 2" xfId="3234" xr:uid="{00000000-0005-0000-0000-00000E0F0000}"/>
    <cellStyle name="Note 2 7 2 2" xfId="3235" xr:uid="{00000000-0005-0000-0000-00000F0F0000}"/>
    <cellStyle name="Note 2 7 2 2 2" xfId="3236" xr:uid="{00000000-0005-0000-0000-0000100F0000}"/>
    <cellStyle name="Note 2 7 2 2 2 2" xfId="3237" xr:uid="{00000000-0005-0000-0000-0000110F0000}"/>
    <cellStyle name="Note 2 7 2 2 2 2 2" xfId="3238" xr:uid="{00000000-0005-0000-0000-0000120F0000}"/>
    <cellStyle name="Note 2 7 2 2 2 3" xfId="3239" xr:uid="{00000000-0005-0000-0000-0000130F0000}"/>
    <cellStyle name="Note 2 7 2 2 3" xfId="3240" xr:uid="{00000000-0005-0000-0000-0000140F0000}"/>
    <cellStyle name="Note 2 7 2 2 3 2" xfId="3241" xr:uid="{00000000-0005-0000-0000-0000150F0000}"/>
    <cellStyle name="Note 2 7 2 2 4" xfId="3242" xr:uid="{00000000-0005-0000-0000-0000160F0000}"/>
    <cellStyle name="Note 2 7 2 3" xfId="3243" xr:uid="{00000000-0005-0000-0000-0000170F0000}"/>
    <cellStyle name="Note 2 7 2 3 2" xfId="3244" xr:uid="{00000000-0005-0000-0000-0000180F0000}"/>
    <cellStyle name="Note 2 7 2 3 2 2" xfId="3245" xr:uid="{00000000-0005-0000-0000-0000190F0000}"/>
    <cellStyle name="Note 2 7 2 3 3" xfId="3246" xr:uid="{00000000-0005-0000-0000-00001A0F0000}"/>
    <cellStyle name="Note 2 7 2 4" xfId="3247" xr:uid="{00000000-0005-0000-0000-00001B0F0000}"/>
    <cellStyle name="Note 2 7 2 4 2" xfId="3248" xr:uid="{00000000-0005-0000-0000-00001C0F0000}"/>
    <cellStyle name="Note 2 7 2 5" xfId="3249" xr:uid="{00000000-0005-0000-0000-00001D0F0000}"/>
    <cellStyle name="Note 2 7 2 5 2" xfId="3250" xr:uid="{00000000-0005-0000-0000-00001E0F0000}"/>
    <cellStyle name="Note 2 7 2 6" xfId="3251" xr:uid="{00000000-0005-0000-0000-00001F0F0000}"/>
    <cellStyle name="Note 2 7 3" xfId="3252" xr:uid="{00000000-0005-0000-0000-0000200F0000}"/>
    <cellStyle name="Note 2 7 3 2" xfId="3253" xr:uid="{00000000-0005-0000-0000-0000210F0000}"/>
    <cellStyle name="Note 2 7 3 2 2" xfId="3254" xr:uid="{00000000-0005-0000-0000-0000220F0000}"/>
    <cellStyle name="Note 2 7 3 2 2 2" xfId="3255" xr:uid="{00000000-0005-0000-0000-0000230F0000}"/>
    <cellStyle name="Note 2 7 3 2 3" xfId="3256" xr:uid="{00000000-0005-0000-0000-0000240F0000}"/>
    <cellStyle name="Note 2 7 3 3" xfId="3257" xr:uid="{00000000-0005-0000-0000-0000250F0000}"/>
    <cellStyle name="Note 2 7 3 3 2" xfId="3258" xr:uid="{00000000-0005-0000-0000-0000260F0000}"/>
    <cellStyle name="Note 2 7 3 4" xfId="3259" xr:uid="{00000000-0005-0000-0000-0000270F0000}"/>
    <cellStyle name="Note 2 7 4" xfId="3260" xr:uid="{00000000-0005-0000-0000-0000280F0000}"/>
    <cellStyle name="Note 2 7 4 2" xfId="3261" xr:uid="{00000000-0005-0000-0000-0000290F0000}"/>
    <cellStyle name="Note 2 7 4 2 2" xfId="3262" xr:uid="{00000000-0005-0000-0000-00002A0F0000}"/>
    <cellStyle name="Note 2 7 4 3" xfId="3263" xr:uid="{00000000-0005-0000-0000-00002B0F0000}"/>
    <cellStyle name="Note 2 7 5" xfId="3264" xr:uid="{00000000-0005-0000-0000-00002C0F0000}"/>
    <cellStyle name="Note 2 7 5 2" xfId="3265" xr:uid="{00000000-0005-0000-0000-00002D0F0000}"/>
    <cellStyle name="Note 2 7 6" xfId="3266" xr:uid="{00000000-0005-0000-0000-00002E0F0000}"/>
    <cellStyle name="Note 2 8" xfId="3267" xr:uid="{00000000-0005-0000-0000-00002F0F0000}"/>
    <cellStyle name="Note 2 8 2" xfId="3268" xr:uid="{00000000-0005-0000-0000-0000300F0000}"/>
    <cellStyle name="Note 2 8 2 2" xfId="3269" xr:uid="{00000000-0005-0000-0000-0000310F0000}"/>
    <cellStyle name="Note 2 8 2 2 2" xfId="3270" xr:uid="{00000000-0005-0000-0000-0000320F0000}"/>
    <cellStyle name="Note 2 8 2 2 2 2" xfId="3271" xr:uid="{00000000-0005-0000-0000-0000330F0000}"/>
    <cellStyle name="Note 2 8 2 2 2 2 2" xfId="3272" xr:uid="{00000000-0005-0000-0000-0000340F0000}"/>
    <cellStyle name="Note 2 8 2 2 2 3" xfId="3273" xr:uid="{00000000-0005-0000-0000-0000350F0000}"/>
    <cellStyle name="Note 2 8 2 2 3" xfId="3274" xr:uid="{00000000-0005-0000-0000-0000360F0000}"/>
    <cellStyle name="Note 2 8 2 2 3 2" xfId="3275" xr:uid="{00000000-0005-0000-0000-0000370F0000}"/>
    <cellStyle name="Note 2 8 2 2 4" xfId="3276" xr:uid="{00000000-0005-0000-0000-0000380F0000}"/>
    <cellStyle name="Note 2 8 2 3" xfId="3277" xr:uid="{00000000-0005-0000-0000-0000390F0000}"/>
    <cellStyle name="Note 2 8 2 3 2" xfId="3278" xr:uid="{00000000-0005-0000-0000-00003A0F0000}"/>
    <cellStyle name="Note 2 8 2 3 2 2" xfId="3279" xr:uid="{00000000-0005-0000-0000-00003B0F0000}"/>
    <cellStyle name="Note 2 8 2 3 3" xfId="3280" xr:uid="{00000000-0005-0000-0000-00003C0F0000}"/>
    <cellStyle name="Note 2 8 2 4" xfId="3281" xr:uid="{00000000-0005-0000-0000-00003D0F0000}"/>
    <cellStyle name="Note 2 8 2 4 2" xfId="3282" xr:uid="{00000000-0005-0000-0000-00003E0F0000}"/>
    <cellStyle name="Note 2 8 2 5" xfId="3283" xr:uid="{00000000-0005-0000-0000-00003F0F0000}"/>
    <cellStyle name="Note 2 8 2 5 2" xfId="3284" xr:uid="{00000000-0005-0000-0000-0000400F0000}"/>
    <cellStyle name="Note 2 8 2 6" xfId="3285" xr:uid="{00000000-0005-0000-0000-0000410F0000}"/>
    <cellStyle name="Note 2 8 3" xfId="3286" xr:uid="{00000000-0005-0000-0000-0000420F0000}"/>
    <cellStyle name="Note 2 8 3 2" xfId="3287" xr:uid="{00000000-0005-0000-0000-0000430F0000}"/>
    <cellStyle name="Note 2 8 3 2 2" xfId="3288" xr:uid="{00000000-0005-0000-0000-0000440F0000}"/>
    <cellStyle name="Note 2 8 3 2 2 2" xfId="3289" xr:uid="{00000000-0005-0000-0000-0000450F0000}"/>
    <cellStyle name="Note 2 8 3 2 3" xfId="3290" xr:uid="{00000000-0005-0000-0000-0000460F0000}"/>
    <cellStyle name="Note 2 8 3 3" xfId="3291" xr:uid="{00000000-0005-0000-0000-0000470F0000}"/>
    <cellStyle name="Note 2 8 3 3 2" xfId="3292" xr:uid="{00000000-0005-0000-0000-0000480F0000}"/>
    <cellStyle name="Note 2 8 3 4" xfId="3293" xr:uid="{00000000-0005-0000-0000-0000490F0000}"/>
    <cellStyle name="Note 2 8 4" xfId="3294" xr:uid="{00000000-0005-0000-0000-00004A0F0000}"/>
    <cellStyle name="Note 2 8 4 2" xfId="3295" xr:uid="{00000000-0005-0000-0000-00004B0F0000}"/>
    <cellStyle name="Note 2 8 4 2 2" xfId="3296" xr:uid="{00000000-0005-0000-0000-00004C0F0000}"/>
    <cellStyle name="Note 2 8 4 3" xfId="3297" xr:uid="{00000000-0005-0000-0000-00004D0F0000}"/>
    <cellStyle name="Note 2 8 5" xfId="3298" xr:uid="{00000000-0005-0000-0000-00004E0F0000}"/>
    <cellStyle name="Note 2 8 5 2" xfId="3299" xr:uid="{00000000-0005-0000-0000-00004F0F0000}"/>
    <cellStyle name="Note 2 8 6" xfId="3300" xr:uid="{00000000-0005-0000-0000-0000500F0000}"/>
    <cellStyle name="Note 2 9" xfId="3301" xr:uid="{00000000-0005-0000-0000-0000510F0000}"/>
    <cellStyle name="Note 3 2" xfId="3302" xr:uid="{00000000-0005-0000-0000-0000520F0000}"/>
    <cellStyle name="Note 3 2 2" xfId="3303" xr:uid="{00000000-0005-0000-0000-0000530F0000}"/>
    <cellStyle name="Note 3 2 2 2" xfId="3304" xr:uid="{00000000-0005-0000-0000-0000540F0000}"/>
    <cellStyle name="Note 3 2 2 2 2" xfId="3305" xr:uid="{00000000-0005-0000-0000-0000550F0000}"/>
    <cellStyle name="Note 3 2 2 2 2 2" xfId="3306" xr:uid="{00000000-0005-0000-0000-0000560F0000}"/>
    <cellStyle name="Note 3 2 2 2 2 2 2" xfId="3307" xr:uid="{00000000-0005-0000-0000-0000570F0000}"/>
    <cellStyle name="Note 3 2 2 2 2 3" xfId="3308" xr:uid="{00000000-0005-0000-0000-0000580F0000}"/>
    <cellStyle name="Note 3 2 2 2 3" xfId="3309" xr:uid="{00000000-0005-0000-0000-0000590F0000}"/>
    <cellStyle name="Note 3 2 2 2 3 2" xfId="3310" xr:uid="{00000000-0005-0000-0000-00005A0F0000}"/>
    <cellStyle name="Note 3 2 2 2 4" xfId="3311" xr:uid="{00000000-0005-0000-0000-00005B0F0000}"/>
    <cellStyle name="Note 3 2 2 3" xfId="3312" xr:uid="{00000000-0005-0000-0000-00005C0F0000}"/>
    <cellStyle name="Note 3 2 2 3 2" xfId="3313" xr:uid="{00000000-0005-0000-0000-00005D0F0000}"/>
    <cellStyle name="Note 3 2 2 3 2 2" xfId="3314" xr:uid="{00000000-0005-0000-0000-00005E0F0000}"/>
    <cellStyle name="Note 3 2 2 3 3" xfId="3315" xr:uid="{00000000-0005-0000-0000-00005F0F0000}"/>
    <cellStyle name="Note 3 2 2 4" xfId="3316" xr:uid="{00000000-0005-0000-0000-0000600F0000}"/>
    <cellStyle name="Note 3 2 2 4 2" xfId="3317" xr:uid="{00000000-0005-0000-0000-0000610F0000}"/>
    <cellStyle name="Note 3 2 2 5" xfId="3318" xr:uid="{00000000-0005-0000-0000-0000620F0000}"/>
    <cellStyle name="Note 3 2 2 5 2" xfId="3319" xr:uid="{00000000-0005-0000-0000-0000630F0000}"/>
    <cellStyle name="Note 3 2 2 6" xfId="3320" xr:uid="{00000000-0005-0000-0000-0000640F0000}"/>
    <cellStyle name="Note 3 2 3" xfId="3321" xr:uid="{00000000-0005-0000-0000-0000650F0000}"/>
    <cellStyle name="Note 3 2 3 2" xfId="3322" xr:uid="{00000000-0005-0000-0000-0000660F0000}"/>
    <cellStyle name="Note 3 2 3 2 2" xfId="3323" xr:uid="{00000000-0005-0000-0000-0000670F0000}"/>
    <cellStyle name="Note 3 2 3 2 2 2" xfId="3324" xr:uid="{00000000-0005-0000-0000-0000680F0000}"/>
    <cellStyle name="Note 3 2 3 2 3" xfId="3325" xr:uid="{00000000-0005-0000-0000-0000690F0000}"/>
    <cellStyle name="Note 3 2 3 3" xfId="3326" xr:uid="{00000000-0005-0000-0000-00006A0F0000}"/>
    <cellStyle name="Note 3 2 3 3 2" xfId="3327" xr:uid="{00000000-0005-0000-0000-00006B0F0000}"/>
    <cellStyle name="Note 3 2 3 4" xfId="3328" xr:uid="{00000000-0005-0000-0000-00006C0F0000}"/>
    <cellStyle name="Note 3 2 4" xfId="3329" xr:uid="{00000000-0005-0000-0000-00006D0F0000}"/>
    <cellStyle name="Note 3 2 4 2" xfId="3330" xr:uid="{00000000-0005-0000-0000-00006E0F0000}"/>
    <cellStyle name="Note 3 2 4 2 2" xfId="3331" xr:uid="{00000000-0005-0000-0000-00006F0F0000}"/>
    <cellStyle name="Note 3 2 4 3" xfId="3332" xr:uid="{00000000-0005-0000-0000-0000700F0000}"/>
    <cellStyle name="Note 3 2 5" xfId="3333" xr:uid="{00000000-0005-0000-0000-0000710F0000}"/>
    <cellStyle name="Note 3 2 5 2" xfId="3334" xr:uid="{00000000-0005-0000-0000-0000720F0000}"/>
    <cellStyle name="Note 3 2 6" xfId="3335" xr:uid="{00000000-0005-0000-0000-0000730F0000}"/>
    <cellStyle name="Note 3 3" xfId="3336" xr:uid="{00000000-0005-0000-0000-0000740F0000}"/>
    <cellStyle name="Note 3 3 2" xfId="3337" xr:uid="{00000000-0005-0000-0000-0000750F0000}"/>
    <cellStyle name="Note 3 3 2 2" xfId="3338" xr:uid="{00000000-0005-0000-0000-0000760F0000}"/>
    <cellStyle name="Note 3 3 2 2 2" xfId="3339" xr:uid="{00000000-0005-0000-0000-0000770F0000}"/>
    <cellStyle name="Note 3 3 2 2 2 2" xfId="3340" xr:uid="{00000000-0005-0000-0000-0000780F0000}"/>
    <cellStyle name="Note 3 3 2 2 2 2 2" xfId="3341" xr:uid="{00000000-0005-0000-0000-0000790F0000}"/>
    <cellStyle name="Note 3 3 2 2 2 3" xfId="3342" xr:uid="{00000000-0005-0000-0000-00007A0F0000}"/>
    <cellStyle name="Note 3 3 2 2 3" xfId="3343" xr:uid="{00000000-0005-0000-0000-00007B0F0000}"/>
    <cellStyle name="Note 3 3 2 2 3 2" xfId="3344" xr:uid="{00000000-0005-0000-0000-00007C0F0000}"/>
    <cellStyle name="Note 3 3 2 2 4" xfId="3345" xr:uid="{00000000-0005-0000-0000-00007D0F0000}"/>
    <cellStyle name="Note 3 3 2 3" xfId="3346" xr:uid="{00000000-0005-0000-0000-00007E0F0000}"/>
    <cellStyle name="Note 3 3 2 3 2" xfId="3347" xr:uid="{00000000-0005-0000-0000-00007F0F0000}"/>
    <cellStyle name="Note 3 3 2 3 2 2" xfId="3348" xr:uid="{00000000-0005-0000-0000-0000800F0000}"/>
    <cellStyle name="Note 3 3 2 3 3" xfId="3349" xr:uid="{00000000-0005-0000-0000-0000810F0000}"/>
    <cellStyle name="Note 3 3 2 4" xfId="3350" xr:uid="{00000000-0005-0000-0000-0000820F0000}"/>
    <cellStyle name="Note 3 3 2 4 2" xfId="3351" xr:uid="{00000000-0005-0000-0000-0000830F0000}"/>
    <cellStyle name="Note 3 3 2 5" xfId="3352" xr:uid="{00000000-0005-0000-0000-0000840F0000}"/>
    <cellStyle name="Note 3 3 2 5 2" xfId="3353" xr:uid="{00000000-0005-0000-0000-0000850F0000}"/>
    <cellStyle name="Note 3 3 2 6" xfId="3354" xr:uid="{00000000-0005-0000-0000-0000860F0000}"/>
    <cellStyle name="Note 3 3 3" xfId="3355" xr:uid="{00000000-0005-0000-0000-0000870F0000}"/>
    <cellStyle name="Note 3 3 3 2" xfId="3356" xr:uid="{00000000-0005-0000-0000-0000880F0000}"/>
    <cellStyle name="Note 3 3 3 2 2" xfId="3357" xr:uid="{00000000-0005-0000-0000-0000890F0000}"/>
    <cellStyle name="Note 3 3 3 2 2 2" xfId="3358" xr:uid="{00000000-0005-0000-0000-00008A0F0000}"/>
    <cellStyle name="Note 3 3 3 2 3" xfId="3359" xr:uid="{00000000-0005-0000-0000-00008B0F0000}"/>
    <cellStyle name="Note 3 3 3 3" xfId="3360" xr:uid="{00000000-0005-0000-0000-00008C0F0000}"/>
    <cellStyle name="Note 3 3 3 3 2" xfId="3361" xr:uid="{00000000-0005-0000-0000-00008D0F0000}"/>
    <cellStyle name="Note 3 3 3 4" xfId="3362" xr:uid="{00000000-0005-0000-0000-00008E0F0000}"/>
    <cellStyle name="Note 3 3 4" xfId="3363" xr:uid="{00000000-0005-0000-0000-00008F0F0000}"/>
    <cellStyle name="Note 3 3 4 2" xfId="3364" xr:uid="{00000000-0005-0000-0000-0000900F0000}"/>
    <cellStyle name="Note 3 3 4 2 2" xfId="3365" xr:uid="{00000000-0005-0000-0000-0000910F0000}"/>
    <cellStyle name="Note 3 3 4 3" xfId="3366" xr:uid="{00000000-0005-0000-0000-0000920F0000}"/>
    <cellStyle name="Note 3 3 5" xfId="3367" xr:uid="{00000000-0005-0000-0000-0000930F0000}"/>
    <cellStyle name="Note 3 3 5 2" xfId="3368" xr:uid="{00000000-0005-0000-0000-0000940F0000}"/>
    <cellStyle name="Note 3 3 6" xfId="3369" xr:uid="{00000000-0005-0000-0000-0000950F0000}"/>
    <cellStyle name="Note 3 4" xfId="3370" xr:uid="{00000000-0005-0000-0000-0000960F0000}"/>
    <cellStyle name="Note 3 4 2" xfId="3371" xr:uid="{00000000-0005-0000-0000-0000970F0000}"/>
    <cellStyle name="Note 3 4 2 2" xfId="3372" xr:uid="{00000000-0005-0000-0000-0000980F0000}"/>
    <cellStyle name="Note 3 4 2 2 2" xfId="3373" xr:uid="{00000000-0005-0000-0000-0000990F0000}"/>
    <cellStyle name="Note 3 4 2 2 2 2" xfId="3374" xr:uid="{00000000-0005-0000-0000-00009A0F0000}"/>
    <cellStyle name="Note 3 4 2 2 2 2 2" xfId="3375" xr:uid="{00000000-0005-0000-0000-00009B0F0000}"/>
    <cellStyle name="Note 3 4 2 2 2 3" xfId="3376" xr:uid="{00000000-0005-0000-0000-00009C0F0000}"/>
    <cellStyle name="Note 3 4 2 2 3" xfId="3377" xr:uid="{00000000-0005-0000-0000-00009D0F0000}"/>
    <cellStyle name="Note 3 4 2 2 3 2" xfId="3378" xr:uid="{00000000-0005-0000-0000-00009E0F0000}"/>
    <cellStyle name="Note 3 4 2 2 4" xfId="3379" xr:uid="{00000000-0005-0000-0000-00009F0F0000}"/>
    <cellStyle name="Note 3 4 2 3" xfId="3380" xr:uid="{00000000-0005-0000-0000-0000A00F0000}"/>
    <cellStyle name="Note 3 4 2 3 2" xfId="3381" xr:uid="{00000000-0005-0000-0000-0000A10F0000}"/>
    <cellStyle name="Note 3 4 2 3 2 2" xfId="3382" xr:uid="{00000000-0005-0000-0000-0000A20F0000}"/>
    <cellStyle name="Note 3 4 2 3 3" xfId="3383" xr:uid="{00000000-0005-0000-0000-0000A30F0000}"/>
    <cellStyle name="Note 3 4 2 4" xfId="3384" xr:uid="{00000000-0005-0000-0000-0000A40F0000}"/>
    <cellStyle name="Note 3 4 2 4 2" xfId="3385" xr:uid="{00000000-0005-0000-0000-0000A50F0000}"/>
    <cellStyle name="Note 3 4 2 5" xfId="3386" xr:uid="{00000000-0005-0000-0000-0000A60F0000}"/>
    <cellStyle name="Note 3 4 2 5 2" xfId="3387" xr:uid="{00000000-0005-0000-0000-0000A70F0000}"/>
    <cellStyle name="Note 3 4 2 6" xfId="3388" xr:uid="{00000000-0005-0000-0000-0000A80F0000}"/>
    <cellStyle name="Note 3 4 3" xfId="3389" xr:uid="{00000000-0005-0000-0000-0000A90F0000}"/>
    <cellStyle name="Note 3 4 3 2" xfId="3390" xr:uid="{00000000-0005-0000-0000-0000AA0F0000}"/>
    <cellStyle name="Note 3 4 3 2 2" xfId="3391" xr:uid="{00000000-0005-0000-0000-0000AB0F0000}"/>
    <cellStyle name="Note 3 4 3 2 2 2" xfId="3392" xr:uid="{00000000-0005-0000-0000-0000AC0F0000}"/>
    <cellStyle name="Note 3 4 3 2 3" xfId="3393" xr:uid="{00000000-0005-0000-0000-0000AD0F0000}"/>
    <cellStyle name="Note 3 4 3 3" xfId="3394" xr:uid="{00000000-0005-0000-0000-0000AE0F0000}"/>
    <cellStyle name="Note 3 4 3 3 2" xfId="3395" xr:uid="{00000000-0005-0000-0000-0000AF0F0000}"/>
    <cellStyle name="Note 3 4 3 4" xfId="3396" xr:uid="{00000000-0005-0000-0000-0000B00F0000}"/>
    <cellStyle name="Note 3 4 4" xfId="3397" xr:uid="{00000000-0005-0000-0000-0000B10F0000}"/>
    <cellStyle name="Note 3 4 4 2" xfId="3398" xr:uid="{00000000-0005-0000-0000-0000B20F0000}"/>
    <cellStyle name="Note 3 4 4 2 2" xfId="3399" xr:uid="{00000000-0005-0000-0000-0000B30F0000}"/>
    <cellStyle name="Note 3 4 4 3" xfId="3400" xr:uid="{00000000-0005-0000-0000-0000B40F0000}"/>
    <cellStyle name="Note 3 4 5" xfId="3401" xr:uid="{00000000-0005-0000-0000-0000B50F0000}"/>
    <cellStyle name="Note 3 4 5 2" xfId="3402" xr:uid="{00000000-0005-0000-0000-0000B60F0000}"/>
    <cellStyle name="Note 3 4 6" xfId="3403" xr:uid="{00000000-0005-0000-0000-0000B70F0000}"/>
    <cellStyle name="Note 3 5" xfId="3404" xr:uid="{00000000-0005-0000-0000-0000B80F0000}"/>
    <cellStyle name="Note 3 5 2" xfId="3405" xr:uid="{00000000-0005-0000-0000-0000B90F0000}"/>
    <cellStyle name="Note 3 5 2 2" xfId="3406" xr:uid="{00000000-0005-0000-0000-0000BA0F0000}"/>
    <cellStyle name="Note 3 5 2 2 2" xfId="3407" xr:uid="{00000000-0005-0000-0000-0000BB0F0000}"/>
    <cellStyle name="Note 3 5 2 2 2 2" xfId="3408" xr:uid="{00000000-0005-0000-0000-0000BC0F0000}"/>
    <cellStyle name="Note 3 5 2 2 2 2 2" xfId="3409" xr:uid="{00000000-0005-0000-0000-0000BD0F0000}"/>
    <cellStyle name="Note 3 5 2 2 2 3" xfId="3410" xr:uid="{00000000-0005-0000-0000-0000BE0F0000}"/>
    <cellStyle name="Note 3 5 2 2 3" xfId="3411" xr:uid="{00000000-0005-0000-0000-0000BF0F0000}"/>
    <cellStyle name="Note 3 5 2 2 3 2" xfId="3412" xr:uid="{00000000-0005-0000-0000-0000C00F0000}"/>
    <cellStyle name="Note 3 5 2 2 4" xfId="3413" xr:uid="{00000000-0005-0000-0000-0000C10F0000}"/>
    <cellStyle name="Note 3 5 2 3" xfId="3414" xr:uid="{00000000-0005-0000-0000-0000C20F0000}"/>
    <cellStyle name="Note 3 5 2 3 2" xfId="3415" xr:uid="{00000000-0005-0000-0000-0000C30F0000}"/>
    <cellStyle name="Note 3 5 2 3 2 2" xfId="3416" xr:uid="{00000000-0005-0000-0000-0000C40F0000}"/>
    <cellStyle name="Note 3 5 2 3 3" xfId="3417" xr:uid="{00000000-0005-0000-0000-0000C50F0000}"/>
    <cellStyle name="Note 3 5 2 4" xfId="3418" xr:uid="{00000000-0005-0000-0000-0000C60F0000}"/>
    <cellStyle name="Note 3 5 2 4 2" xfId="3419" xr:uid="{00000000-0005-0000-0000-0000C70F0000}"/>
    <cellStyle name="Note 3 5 2 5" xfId="3420" xr:uid="{00000000-0005-0000-0000-0000C80F0000}"/>
    <cellStyle name="Note 3 5 2 5 2" xfId="3421" xr:uid="{00000000-0005-0000-0000-0000C90F0000}"/>
    <cellStyle name="Note 3 5 2 6" xfId="3422" xr:uid="{00000000-0005-0000-0000-0000CA0F0000}"/>
    <cellStyle name="Note 3 5 3" xfId="3423" xr:uid="{00000000-0005-0000-0000-0000CB0F0000}"/>
    <cellStyle name="Note 3 5 3 2" xfId="3424" xr:uid="{00000000-0005-0000-0000-0000CC0F0000}"/>
    <cellStyle name="Note 3 5 3 2 2" xfId="3425" xr:uid="{00000000-0005-0000-0000-0000CD0F0000}"/>
    <cellStyle name="Note 3 5 3 2 2 2" xfId="3426" xr:uid="{00000000-0005-0000-0000-0000CE0F0000}"/>
    <cellStyle name="Note 3 5 3 2 3" xfId="3427" xr:uid="{00000000-0005-0000-0000-0000CF0F0000}"/>
    <cellStyle name="Note 3 5 3 3" xfId="3428" xr:uid="{00000000-0005-0000-0000-0000D00F0000}"/>
    <cellStyle name="Note 3 5 3 3 2" xfId="3429" xr:uid="{00000000-0005-0000-0000-0000D10F0000}"/>
    <cellStyle name="Note 3 5 3 4" xfId="3430" xr:uid="{00000000-0005-0000-0000-0000D20F0000}"/>
    <cellStyle name="Note 3 5 4" xfId="3431" xr:uid="{00000000-0005-0000-0000-0000D30F0000}"/>
    <cellStyle name="Note 3 5 4 2" xfId="3432" xr:uid="{00000000-0005-0000-0000-0000D40F0000}"/>
    <cellStyle name="Note 3 5 4 2 2" xfId="3433" xr:uid="{00000000-0005-0000-0000-0000D50F0000}"/>
    <cellStyle name="Note 3 5 4 3" xfId="3434" xr:uid="{00000000-0005-0000-0000-0000D60F0000}"/>
    <cellStyle name="Note 3 5 5" xfId="3435" xr:uid="{00000000-0005-0000-0000-0000D70F0000}"/>
    <cellStyle name="Note 3 5 5 2" xfId="3436" xr:uid="{00000000-0005-0000-0000-0000D80F0000}"/>
    <cellStyle name="Note 3 5 6" xfId="3437" xr:uid="{00000000-0005-0000-0000-0000D90F0000}"/>
    <cellStyle name="Note 3 6" xfId="3438" xr:uid="{00000000-0005-0000-0000-0000DA0F0000}"/>
    <cellStyle name="Note 3 6 2" xfId="3439" xr:uid="{00000000-0005-0000-0000-0000DB0F0000}"/>
    <cellStyle name="Note 3 6 2 2" xfId="3440" xr:uid="{00000000-0005-0000-0000-0000DC0F0000}"/>
    <cellStyle name="Note 3 6 2 2 2" xfId="3441" xr:uid="{00000000-0005-0000-0000-0000DD0F0000}"/>
    <cellStyle name="Note 3 6 2 2 2 2" xfId="3442" xr:uid="{00000000-0005-0000-0000-0000DE0F0000}"/>
    <cellStyle name="Note 3 6 2 2 2 2 2" xfId="3443" xr:uid="{00000000-0005-0000-0000-0000DF0F0000}"/>
    <cellStyle name="Note 3 6 2 2 2 3" xfId="3444" xr:uid="{00000000-0005-0000-0000-0000E00F0000}"/>
    <cellStyle name="Note 3 6 2 2 3" xfId="3445" xr:uid="{00000000-0005-0000-0000-0000E10F0000}"/>
    <cellStyle name="Note 3 6 2 2 3 2" xfId="3446" xr:uid="{00000000-0005-0000-0000-0000E20F0000}"/>
    <cellStyle name="Note 3 6 2 2 4" xfId="3447" xr:uid="{00000000-0005-0000-0000-0000E30F0000}"/>
    <cellStyle name="Note 3 6 2 3" xfId="3448" xr:uid="{00000000-0005-0000-0000-0000E40F0000}"/>
    <cellStyle name="Note 3 6 2 3 2" xfId="3449" xr:uid="{00000000-0005-0000-0000-0000E50F0000}"/>
    <cellStyle name="Note 3 6 2 3 2 2" xfId="3450" xr:uid="{00000000-0005-0000-0000-0000E60F0000}"/>
    <cellStyle name="Note 3 6 2 3 3" xfId="3451" xr:uid="{00000000-0005-0000-0000-0000E70F0000}"/>
    <cellStyle name="Note 3 6 2 4" xfId="3452" xr:uid="{00000000-0005-0000-0000-0000E80F0000}"/>
    <cellStyle name="Note 3 6 2 4 2" xfId="3453" xr:uid="{00000000-0005-0000-0000-0000E90F0000}"/>
    <cellStyle name="Note 3 6 2 5" xfId="3454" xr:uid="{00000000-0005-0000-0000-0000EA0F0000}"/>
    <cellStyle name="Note 3 6 2 5 2" xfId="3455" xr:uid="{00000000-0005-0000-0000-0000EB0F0000}"/>
    <cellStyle name="Note 3 6 2 6" xfId="3456" xr:uid="{00000000-0005-0000-0000-0000EC0F0000}"/>
    <cellStyle name="Note 3 6 3" xfId="3457" xr:uid="{00000000-0005-0000-0000-0000ED0F0000}"/>
    <cellStyle name="Note 3 6 3 2" xfId="3458" xr:uid="{00000000-0005-0000-0000-0000EE0F0000}"/>
    <cellStyle name="Note 3 6 3 2 2" xfId="3459" xr:uid="{00000000-0005-0000-0000-0000EF0F0000}"/>
    <cellStyle name="Note 3 6 3 2 2 2" xfId="3460" xr:uid="{00000000-0005-0000-0000-0000F00F0000}"/>
    <cellStyle name="Note 3 6 3 2 3" xfId="3461" xr:uid="{00000000-0005-0000-0000-0000F10F0000}"/>
    <cellStyle name="Note 3 6 3 3" xfId="3462" xr:uid="{00000000-0005-0000-0000-0000F20F0000}"/>
    <cellStyle name="Note 3 6 3 3 2" xfId="3463" xr:uid="{00000000-0005-0000-0000-0000F30F0000}"/>
    <cellStyle name="Note 3 6 3 4" xfId="3464" xr:uid="{00000000-0005-0000-0000-0000F40F0000}"/>
    <cellStyle name="Note 3 6 4" xfId="3465" xr:uid="{00000000-0005-0000-0000-0000F50F0000}"/>
    <cellStyle name="Note 3 6 4 2" xfId="3466" xr:uid="{00000000-0005-0000-0000-0000F60F0000}"/>
    <cellStyle name="Note 3 6 4 2 2" xfId="3467" xr:uid="{00000000-0005-0000-0000-0000F70F0000}"/>
    <cellStyle name="Note 3 6 4 3" xfId="3468" xr:uid="{00000000-0005-0000-0000-0000F80F0000}"/>
    <cellStyle name="Note 3 6 5" xfId="3469" xr:uid="{00000000-0005-0000-0000-0000F90F0000}"/>
    <cellStyle name="Note 3 6 5 2" xfId="3470" xr:uid="{00000000-0005-0000-0000-0000FA0F0000}"/>
    <cellStyle name="Note 3 6 6" xfId="3471" xr:uid="{00000000-0005-0000-0000-0000FB0F0000}"/>
    <cellStyle name="Note 3 7" xfId="3472" xr:uid="{00000000-0005-0000-0000-0000FC0F0000}"/>
    <cellStyle name="Note 3 7 2" xfId="3473" xr:uid="{00000000-0005-0000-0000-0000FD0F0000}"/>
    <cellStyle name="Note 3 7 2 2" xfId="3474" xr:uid="{00000000-0005-0000-0000-0000FE0F0000}"/>
    <cellStyle name="Note 3 7 2 2 2" xfId="3475" xr:uid="{00000000-0005-0000-0000-0000FF0F0000}"/>
    <cellStyle name="Note 3 7 2 2 2 2" xfId="3476" xr:uid="{00000000-0005-0000-0000-000000100000}"/>
    <cellStyle name="Note 3 7 2 2 2 2 2" xfId="3477" xr:uid="{00000000-0005-0000-0000-000001100000}"/>
    <cellStyle name="Note 3 7 2 2 2 3" xfId="3478" xr:uid="{00000000-0005-0000-0000-000002100000}"/>
    <cellStyle name="Note 3 7 2 2 3" xfId="3479" xr:uid="{00000000-0005-0000-0000-000003100000}"/>
    <cellStyle name="Note 3 7 2 2 3 2" xfId="3480" xr:uid="{00000000-0005-0000-0000-000004100000}"/>
    <cellStyle name="Note 3 7 2 2 4" xfId="3481" xr:uid="{00000000-0005-0000-0000-000005100000}"/>
    <cellStyle name="Note 3 7 2 3" xfId="3482" xr:uid="{00000000-0005-0000-0000-000006100000}"/>
    <cellStyle name="Note 3 7 2 3 2" xfId="3483" xr:uid="{00000000-0005-0000-0000-000007100000}"/>
    <cellStyle name="Note 3 7 2 3 2 2" xfId="3484" xr:uid="{00000000-0005-0000-0000-000008100000}"/>
    <cellStyle name="Note 3 7 2 3 3" xfId="3485" xr:uid="{00000000-0005-0000-0000-000009100000}"/>
    <cellStyle name="Note 3 7 2 4" xfId="3486" xr:uid="{00000000-0005-0000-0000-00000A100000}"/>
    <cellStyle name="Note 3 7 2 4 2" xfId="3487" xr:uid="{00000000-0005-0000-0000-00000B100000}"/>
    <cellStyle name="Note 3 7 2 5" xfId="3488" xr:uid="{00000000-0005-0000-0000-00000C100000}"/>
    <cellStyle name="Note 3 7 2 5 2" xfId="3489" xr:uid="{00000000-0005-0000-0000-00000D100000}"/>
    <cellStyle name="Note 3 7 2 6" xfId="3490" xr:uid="{00000000-0005-0000-0000-00000E100000}"/>
    <cellStyle name="Note 3 7 3" xfId="3491" xr:uid="{00000000-0005-0000-0000-00000F100000}"/>
    <cellStyle name="Note 3 7 3 2" xfId="3492" xr:uid="{00000000-0005-0000-0000-000010100000}"/>
    <cellStyle name="Note 3 7 3 2 2" xfId="3493" xr:uid="{00000000-0005-0000-0000-000011100000}"/>
    <cellStyle name="Note 3 7 3 2 2 2" xfId="3494" xr:uid="{00000000-0005-0000-0000-000012100000}"/>
    <cellStyle name="Note 3 7 3 2 3" xfId="3495" xr:uid="{00000000-0005-0000-0000-000013100000}"/>
    <cellStyle name="Note 3 7 3 3" xfId="3496" xr:uid="{00000000-0005-0000-0000-000014100000}"/>
    <cellStyle name="Note 3 7 3 3 2" xfId="3497" xr:uid="{00000000-0005-0000-0000-000015100000}"/>
    <cellStyle name="Note 3 7 3 4" xfId="3498" xr:uid="{00000000-0005-0000-0000-000016100000}"/>
    <cellStyle name="Note 3 7 4" xfId="3499" xr:uid="{00000000-0005-0000-0000-000017100000}"/>
    <cellStyle name="Note 3 7 4 2" xfId="3500" xr:uid="{00000000-0005-0000-0000-000018100000}"/>
    <cellStyle name="Note 3 7 4 2 2" xfId="3501" xr:uid="{00000000-0005-0000-0000-000019100000}"/>
    <cellStyle name="Note 3 7 4 3" xfId="3502" xr:uid="{00000000-0005-0000-0000-00001A100000}"/>
    <cellStyle name="Note 3 7 5" xfId="3503" xr:uid="{00000000-0005-0000-0000-00001B100000}"/>
    <cellStyle name="Note 3 7 5 2" xfId="3504" xr:uid="{00000000-0005-0000-0000-00001C100000}"/>
    <cellStyle name="Note 3 7 6" xfId="3505" xr:uid="{00000000-0005-0000-0000-00001D100000}"/>
    <cellStyle name="Note 3 8" xfId="3506" xr:uid="{00000000-0005-0000-0000-00001E100000}"/>
    <cellStyle name="Note 3 8 2" xfId="3507" xr:uid="{00000000-0005-0000-0000-00001F100000}"/>
    <cellStyle name="Note 3 8 2 2" xfId="3508" xr:uid="{00000000-0005-0000-0000-000020100000}"/>
    <cellStyle name="Note 3 8 2 2 2" xfId="3509" xr:uid="{00000000-0005-0000-0000-000021100000}"/>
    <cellStyle name="Note 3 8 2 2 2 2" xfId="3510" xr:uid="{00000000-0005-0000-0000-000022100000}"/>
    <cellStyle name="Note 3 8 2 2 2 2 2" xfId="3511" xr:uid="{00000000-0005-0000-0000-000023100000}"/>
    <cellStyle name="Note 3 8 2 2 2 3" xfId="3512" xr:uid="{00000000-0005-0000-0000-000024100000}"/>
    <cellStyle name="Note 3 8 2 2 3" xfId="3513" xr:uid="{00000000-0005-0000-0000-000025100000}"/>
    <cellStyle name="Note 3 8 2 2 3 2" xfId="3514" xr:uid="{00000000-0005-0000-0000-000026100000}"/>
    <cellStyle name="Note 3 8 2 2 4" xfId="3515" xr:uid="{00000000-0005-0000-0000-000027100000}"/>
    <cellStyle name="Note 3 8 2 3" xfId="3516" xr:uid="{00000000-0005-0000-0000-000028100000}"/>
    <cellStyle name="Note 3 8 2 3 2" xfId="3517" xr:uid="{00000000-0005-0000-0000-000029100000}"/>
    <cellStyle name="Note 3 8 2 3 2 2" xfId="3518" xr:uid="{00000000-0005-0000-0000-00002A100000}"/>
    <cellStyle name="Note 3 8 2 3 3" xfId="3519" xr:uid="{00000000-0005-0000-0000-00002B100000}"/>
    <cellStyle name="Note 3 8 2 4" xfId="3520" xr:uid="{00000000-0005-0000-0000-00002C100000}"/>
    <cellStyle name="Note 3 8 2 4 2" xfId="3521" xr:uid="{00000000-0005-0000-0000-00002D100000}"/>
    <cellStyle name="Note 3 8 2 5" xfId="3522" xr:uid="{00000000-0005-0000-0000-00002E100000}"/>
    <cellStyle name="Note 3 8 2 5 2" xfId="3523" xr:uid="{00000000-0005-0000-0000-00002F100000}"/>
    <cellStyle name="Note 3 8 2 6" xfId="3524" xr:uid="{00000000-0005-0000-0000-000030100000}"/>
    <cellStyle name="Note 3 8 3" xfId="3525" xr:uid="{00000000-0005-0000-0000-000031100000}"/>
    <cellStyle name="Note 3 8 3 2" xfId="3526" xr:uid="{00000000-0005-0000-0000-000032100000}"/>
    <cellStyle name="Note 3 8 3 2 2" xfId="3527" xr:uid="{00000000-0005-0000-0000-000033100000}"/>
    <cellStyle name="Note 3 8 3 2 2 2" xfId="3528" xr:uid="{00000000-0005-0000-0000-000034100000}"/>
    <cellStyle name="Note 3 8 3 2 3" xfId="3529" xr:uid="{00000000-0005-0000-0000-000035100000}"/>
    <cellStyle name="Note 3 8 3 3" xfId="3530" xr:uid="{00000000-0005-0000-0000-000036100000}"/>
    <cellStyle name="Note 3 8 3 3 2" xfId="3531" xr:uid="{00000000-0005-0000-0000-000037100000}"/>
    <cellStyle name="Note 3 8 3 4" xfId="3532" xr:uid="{00000000-0005-0000-0000-000038100000}"/>
    <cellStyle name="Note 3 8 4" xfId="3533" xr:uid="{00000000-0005-0000-0000-000039100000}"/>
    <cellStyle name="Note 3 8 4 2" xfId="3534" xr:uid="{00000000-0005-0000-0000-00003A100000}"/>
    <cellStyle name="Note 3 8 4 2 2" xfId="3535" xr:uid="{00000000-0005-0000-0000-00003B100000}"/>
    <cellStyle name="Note 3 8 4 3" xfId="3536" xr:uid="{00000000-0005-0000-0000-00003C100000}"/>
    <cellStyle name="Note 3 8 5" xfId="3537" xr:uid="{00000000-0005-0000-0000-00003D100000}"/>
    <cellStyle name="Note 3 8 5 2" xfId="3538" xr:uid="{00000000-0005-0000-0000-00003E100000}"/>
    <cellStyle name="Note 3 8 6" xfId="3539" xr:uid="{00000000-0005-0000-0000-00003F100000}"/>
    <cellStyle name="Note 4 2" xfId="3540" xr:uid="{00000000-0005-0000-0000-000040100000}"/>
    <cellStyle name="Note 4 2 2" xfId="3541" xr:uid="{00000000-0005-0000-0000-000041100000}"/>
    <cellStyle name="Note 4 2 2 2" xfId="3542" xr:uid="{00000000-0005-0000-0000-000042100000}"/>
    <cellStyle name="Note 4 2 2 2 2" xfId="3543" xr:uid="{00000000-0005-0000-0000-000043100000}"/>
    <cellStyle name="Note 4 2 2 2 2 2" xfId="3544" xr:uid="{00000000-0005-0000-0000-000044100000}"/>
    <cellStyle name="Note 4 2 2 2 2 2 2" xfId="3545" xr:uid="{00000000-0005-0000-0000-000045100000}"/>
    <cellStyle name="Note 4 2 2 2 2 3" xfId="3546" xr:uid="{00000000-0005-0000-0000-000046100000}"/>
    <cellStyle name="Note 4 2 2 2 3" xfId="3547" xr:uid="{00000000-0005-0000-0000-000047100000}"/>
    <cellStyle name="Note 4 2 2 2 3 2" xfId="3548" xr:uid="{00000000-0005-0000-0000-000048100000}"/>
    <cellStyle name="Note 4 2 2 2 4" xfId="3549" xr:uid="{00000000-0005-0000-0000-000049100000}"/>
    <cellStyle name="Note 4 2 2 3" xfId="3550" xr:uid="{00000000-0005-0000-0000-00004A100000}"/>
    <cellStyle name="Note 4 2 2 3 2" xfId="3551" xr:uid="{00000000-0005-0000-0000-00004B100000}"/>
    <cellStyle name="Note 4 2 2 3 2 2" xfId="3552" xr:uid="{00000000-0005-0000-0000-00004C100000}"/>
    <cellStyle name="Note 4 2 2 3 3" xfId="3553" xr:uid="{00000000-0005-0000-0000-00004D100000}"/>
    <cellStyle name="Note 4 2 2 4" xfId="3554" xr:uid="{00000000-0005-0000-0000-00004E100000}"/>
    <cellStyle name="Note 4 2 2 4 2" xfId="3555" xr:uid="{00000000-0005-0000-0000-00004F100000}"/>
    <cellStyle name="Note 4 2 2 5" xfId="3556" xr:uid="{00000000-0005-0000-0000-000050100000}"/>
    <cellStyle name="Note 4 2 2 5 2" xfId="3557" xr:uid="{00000000-0005-0000-0000-000051100000}"/>
    <cellStyle name="Note 4 2 2 6" xfId="3558" xr:uid="{00000000-0005-0000-0000-000052100000}"/>
    <cellStyle name="Note 4 2 3" xfId="3559" xr:uid="{00000000-0005-0000-0000-000053100000}"/>
    <cellStyle name="Note 4 2 3 2" xfId="3560" xr:uid="{00000000-0005-0000-0000-000054100000}"/>
    <cellStyle name="Note 4 2 3 2 2" xfId="3561" xr:uid="{00000000-0005-0000-0000-000055100000}"/>
    <cellStyle name="Note 4 2 3 2 2 2" xfId="3562" xr:uid="{00000000-0005-0000-0000-000056100000}"/>
    <cellStyle name="Note 4 2 3 2 3" xfId="3563" xr:uid="{00000000-0005-0000-0000-000057100000}"/>
    <cellStyle name="Note 4 2 3 3" xfId="3564" xr:uid="{00000000-0005-0000-0000-000058100000}"/>
    <cellStyle name="Note 4 2 3 3 2" xfId="3565" xr:uid="{00000000-0005-0000-0000-000059100000}"/>
    <cellStyle name="Note 4 2 3 4" xfId="3566" xr:uid="{00000000-0005-0000-0000-00005A100000}"/>
    <cellStyle name="Note 4 2 4" xfId="3567" xr:uid="{00000000-0005-0000-0000-00005B100000}"/>
    <cellStyle name="Note 4 2 4 2" xfId="3568" xr:uid="{00000000-0005-0000-0000-00005C100000}"/>
    <cellStyle name="Note 4 2 4 2 2" xfId="3569" xr:uid="{00000000-0005-0000-0000-00005D100000}"/>
    <cellStyle name="Note 4 2 4 3" xfId="3570" xr:uid="{00000000-0005-0000-0000-00005E100000}"/>
    <cellStyle name="Note 4 2 5" xfId="3571" xr:uid="{00000000-0005-0000-0000-00005F100000}"/>
    <cellStyle name="Note 4 2 5 2" xfId="3572" xr:uid="{00000000-0005-0000-0000-000060100000}"/>
    <cellStyle name="Note 4 2 6" xfId="3573" xr:uid="{00000000-0005-0000-0000-000061100000}"/>
    <cellStyle name="Note 4 3" xfId="3574" xr:uid="{00000000-0005-0000-0000-000062100000}"/>
    <cellStyle name="Note 4 3 2" xfId="3575" xr:uid="{00000000-0005-0000-0000-000063100000}"/>
    <cellStyle name="Note 4 3 2 2" xfId="3576" xr:uid="{00000000-0005-0000-0000-000064100000}"/>
    <cellStyle name="Note 4 3 2 2 2" xfId="3577" xr:uid="{00000000-0005-0000-0000-000065100000}"/>
    <cellStyle name="Note 4 3 2 2 2 2" xfId="3578" xr:uid="{00000000-0005-0000-0000-000066100000}"/>
    <cellStyle name="Note 4 3 2 2 2 2 2" xfId="3579" xr:uid="{00000000-0005-0000-0000-000067100000}"/>
    <cellStyle name="Note 4 3 2 2 2 3" xfId="3580" xr:uid="{00000000-0005-0000-0000-000068100000}"/>
    <cellStyle name="Note 4 3 2 2 3" xfId="3581" xr:uid="{00000000-0005-0000-0000-000069100000}"/>
    <cellStyle name="Note 4 3 2 2 3 2" xfId="3582" xr:uid="{00000000-0005-0000-0000-00006A100000}"/>
    <cellStyle name="Note 4 3 2 2 4" xfId="3583" xr:uid="{00000000-0005-0000-0000-00006B100000}"/>
    <cellStyle name="Note 4 3 2 3" xfId="3584" xr:uid="{00000000-0005-0000-0000-00006C100000}"/>
    <cellStyle name="Note 4 3 2 3 2" xfId="3585" xr:uid="{00000000-0005-0000-0000-00006D100000}"/>
    <cellStyle name="Note 4 3 2 3 2 2" xfId="3586" xr:uid="{00000000-0005-0000-0000-00006E100000}"/>
    <cellStyle name="Note 4 3 2 3 3" xfId="3587" xr:uid="{00000000-0005-0000-0000-00006F100000}"/>
    <cellStyle name="Note 4 3 2 4" xfId="3588" xr:uid="{00000000-0005-0000-0000-000070100000}"/>
    <cellStyle name="Note 4 3 2 4 2" xfId="3589" xr:uid="{00000000-0005-0000-0000-000071100000}"/>
    <cellStyle name="Note 4 3 2 5" xfId="3590" xr:uid="{00000000-0005-0000-0000-000072100000}"/>
    <cellStyle name="Note 4 3 2 5 2" xfId="3591" xr:uid="{00000000-0005-0000-0000-000073100000}"/>
    <cellStyle name="Note 4 3 2 6" xfId="3592" xr:uid="{00000000-0005-0000-0000-000074100000}"/>
    <cellStyle name="Note 4 3 3" xfId="3593" xr:uid="{00000000-0005-0000-0000-000075100000}"/>
    <cellStyle name="Note 4 3 3 2" xfId="3594" xr:uid="{00000000-0005-0000-0000-000076100000}"/>
    <cellStyle name="Note 4 3 3 2 2" xfId="3595" xr:uid="{00000000-0005-0000-0000-000077100000}"/>
    <cellStyle name="Note 4 3 3 2 2 2" xfId="3596" xr:uid="{00000000-0005-0000-0000-000078100000}"/>
    <cellStyle name="Note 4 3 3 2 3" xfId="3597" xr:uid="{00000000-0005-0000-0000-000079100000}"/>
    <cellStyle name="Note 4 3 3 3" xfId="3598" xr:uid="{00000000-0005-0000-0000-00007A100000}"/>
    <cellStyle name="Note 4 3 3 3 2" xfId="3599" xr:uid="{00000000-0005-0000-0000-00007B100000}"/>
    <cellStyle name="Note 4 3 3 4" xfId="3600" xr:uid="{00000000-0005-0000-0000-00007C100000}"/>
    <cellStyle name="Note 4 3 4" xfId="3601" xr:uid="{00000000-0005-0000-0000-00007D100000}"/>
    <cellStyle name="Note 4 3 4 2" xfId="3602" xr:uid="{00000000-0005-0000-0000-00007E100000}"/>
    <cellStyle name="Note 4 3 4 2 2" xfId="3603" xr:uid="{00000000-0005-0000-0000-00007F100000}"/>
    <cellStyle name="Note 4 3 4 3" xfId="3604" xr:uid="{00000000-0005-0000-0000-000080100000}"/>
    <cellStyle name="Note 4 3 5" xfId="3605" xr:uid="{00000000-0005-0000-0000-000081100000}"/>
    <cellStyle name="Note 4 3 5 2" xfId="3606" xr:uid="{00000000-0005-0000-0000-000082100000}"/>
    <cellStyle name="Note 4 3 6" xfId="3607" xr:uid="{00000000-0005-0000-0000-000083100000}"/>
    <cellStyle name="Note 4 4" xfId="3608" xr:uid="{00000000-0005-0000-0000-000084100000}"/>
    <cellStyle name="Note 4 4 2" xfId="3609" xr:uid="{00000000-0005-0000-0000-000085100000}"/>
    <cellStyle name="Note 4 4 2 2" xfId="3610" xr:uid="{00000000-0005-0000-0000-000086100000}"/>
    <cellStyle name="Note 4 4 2 2 2" xfId="3611" xr:uid="{00000000-0005-0000-0000-000087100000}"/>
    <cellStyle name="Note 4 4 2 2 2 2" xfId="3612" xr:uid="{00000000-0005-0000-0000-000088100000}"/>
    <cellStyle name="Note 4 4 2 2 2 2 2" xfId="3613" xr:uid="{00000000-0005-0000-0000-000089100000}"/>
    <cellStyle name="Note 4 4 2 2 2 3" xfId="3614" xr:uid="{00000000-0005-0000-0000-00008A100000}"/>
    <cellStyle name="Note 4 4 2 2 3" xfId="3615" xr:uid="{00000000-0005-0000-0000-00008B100000}"/>
    <cellStyle name="Note 4 4 2 2 3 2" xfId="3616" xr:uid="{00000000-0005-0000-0000-00008C100000}"/>
    <cellStyle name="Note 4 4 2 2 4" xfId="3617" xr:uid="{00000000-0005-0000-0000-00008D100000}"/>
    <cellStyle name="Note 4 4 2 3" xfId="3618" xr:uid="{00000000-0005-0000-0000-00008E100000}"/>
    <cellStyle name="Note 4 4 2 3 2" xfId="3619" xr:uid="{00000000-0005-0000-0000-00008F100000}"/>
    <cellStyle name="Note 4 4 2 3 2 2" xfId="3620" xr:uid="{00000000-0005-0000-0000-000090100000}"/>
    <cellStyle name="Note 4 4 2 3 3" xfId="3621" xr:uid="{00000000-0005-0000-0000-000091100000}"/>
    <cellStyle name="Note 4 4 2 4" xfId="3622" xr:uid="{00000000-0005-0000-0000-000092100000}"/>
    <cellStyle name="Note 4 4 2 4 2" xfId="3623" xr:uid="{00000000-0005-0000-0000-000093100000}"/>
    <cellStyle name="Note 4 4 2 5" xfId="3624" xr:uid="{00000000-0005-0000-0000-000094100000}"/>
    <cellStyle name="Note 4 4 2 5 2" xfId="3625" xr:uid="{00000000-0005-0000-0000-000095100000}"/>
    <cellStyle name="Note 4 4 2 6" xfId="3626" xr:uid="{00000000-0005-0000-0000-000096100000}"/>
    <cellStyle name="Note 4 4 3" xfId="3627" xr:uid="{00000000-0005-0000-0000-000097100000}"/>
    <cellStyle name="Note 4 4 3 2" xfId="3628" xr:uid="{00000000-0005-0000-0000-000098100000}"/>
    <cellStyle name="Note 4 4 3 2 2" xfId="3629" xr:uid="{00000000-0005-0000-0000-000099100000}"/>
    <cellStyle name="Note 4 4 3 2 2 2" xfId="3630" xr:uid="{00000000-0005-0000-0000-00009A100000}"/>
    <cellStyle name="Note 4 4 3 2 3" xfId="3631" xr:uid="{00000000-0005-0000-0000-00009B100000}"/>
    <cellStyle name="Note 4 4 3 3" xfId="3632" xr:uid="{00000000-0005-0000-0000-00009C100000}"/>
    <cellStyle name="Note 4 4 3 3 2" xfId="3633" xr:uid="{00000000-0005-0000-0000-00009D100000}"/>
    <cellStyle name="Note 4 4 3 4" xfId="3634" xr:uid="{00000000-0005-0000-0000-00009E100000}"/>
    <cellStyle name="Note 4 4 4" xfId="3635" xr:uid="{00000000-0005-0000-0000-00009F100000}"/>
    <cellStyle name="Note 4 4 4 2" xfId="3636" xr:uid="{00000000-0005-0000-0000-0000A0100000}"/>
    <cellStyle name="Note 4 4 4 2 2" xfId="3637" xr:uid="{00000000-0005-0000-0000-0000A1100000}"/>
    <cellStyle name="Note 4 4 4 3" xfId="3638" xr:uid="{00000000-0005-0000-0000-0000A2100000}"/>
    <cellStyle name="Note 4 4 5" xfId="3639" xr:uid="{00000000-0005-0000-0000-0000A3100000}"/>
    <cellStyle name="Note 4 4 5 2" xfId="3640" xr:uid="{00000000-0005-0000-0000-0000A4100000}"/>
    <cellStyle name="Note 4 4 6" xfId="3641" xr:uid="{00000000-0005-0000-0000-0000A5100000}"/>
    <cellStyle name="Note 4 5" xfId="3642" xr:uid="{00000000-0005-0000-0000-0000A6100000}"/>
    <cellStyle name="Note 4 5 2" xfId="3643" xr:uid="{00000000-0005-0000-0000-0000A7100000}"/>
    <cellStyle name="Note 4 5 2 2" xfId="3644" xr:uid="{00000000-0005-0000-0000-0000A8100000}"/>
    <cellStyle name="Note 4 5 2 2 2" xfId="3645" xr:uid="{00000000-0005-0000-0000-0000A9100000}"/>
    <cellStyle name="Note 4 5 2 2 2 2" xfId="3646" xr:uid="{00000000-0005-0000-0000-0000AA100000}"/>
    <cellStyle name="Note 4 5 2 2 2 2 2" xfId="3647" xr:uid="{00000000-0005-0000-0000-0000AB100000}"/>
    <cellStyle name="Note 4 5 2 2 2 3" xfId="3648" xr:uid="{00000000-0005-0000-0000-0000AC100000}"/>
    <cellStyle name="Note 4 5 2 2 3" xfId="3649" xr:uid="{00000000-0005-0000-0000-0000AD100000}"/>
    <cellStyle name="Note 4 5 2 2 3 2" xfId="3650" xr:uid="{00000000-0005-0000-0000-0000AE100000}"/>
    <cellStyle name="Note 4 5 2 2 4" xfId="3651" xr:uid="{00000000-0005-0000-0000-0000AF100000}"/>
    <cellStyle name="Note 4 5 2 3" xfId="3652" xr:uid="{00000000-0005-0000-0000-0000B0100000}"/>
    <cellStyle name="Note 4 5 2 3 2" xfId="3653" xr:uid="{00000000-0005-0000-0000-0000B1100000}"/>
    <cellStyle name="Note 4 5 2 3 2 2" xfId="3654" xr:uid="{00000000-0005-0000-0000-0000B2100000}"/>
    <cellStyle name="Note 4 5 2 3 3" xfId="3655" xr:uid="{00000000-0005-0000-0000-0000B3100000}"/>
    <cellStyle name="Note 4 5 2 4" xfId="3656" xr:uid="{00000000-0005-0000-0000-0000B4100000}"/>
    <cellStyle name="Note 4 5 2 4 2" xfId="3657" xr:uid="{00000000-0005-0000-0000-0000B5100000}"/>
    <cellStyle name="Note 4 5 2 5" xfId="3658" xr:uid="{00000000-0005-0000-0000-0000B6100000}"/>
    <cellStyle name="Note 4 5 2 5 2" xfId="3659" xr:uid="{00000000-0005-0000-0000-0000B7100000}"/>
    <cellStyle name="Note 4 5 2 6" xfId="3660" xr:uid="{00000000-0005-0000-0000-0000B8100000}"/>
    <cellStyle name="Note 4 5 3" xfId="3661" xr:uid="{00000000-0005-0000-0000-0000B9100000}"/>
    <cellStyle name="Note 4 5 3 2" xfId="3662" xr:uid="{00000000-0005-0000-0000-0000BA100000}"/>
    <cellStyle name="Note 4 5 3 2 2" xfId="3663" xr:uid="{00000000-0005-0000-0000-0000BB100000}"/>
    <cellStyle name="Note 4 5 3 2 2 2" xfId="3664" xr:uid="{00000000-0005-0000-0000-0000BC100000}"/>
    <cellStyle name="Note 4 5 3 2 3" xfId="3665" xr:uid="{00000000-0005-0000-0000-0000BD100000}"/>
    <cellStyle name="Note 4 5 3 3" xfId="3666" xr:uid="{00000000-0005-0000-0000-0000BE100000}"/>
    <cellStyle name="Note 4 5 3 3 2" xfId="3667" xr:uid="{00000000-0005-0000-0000-0000BF100000}"/>
    <cellStyle name="Note 4 5 3 4" xfId="3668" xr:uid="{00000000-0005-0000-0000-0000C0100000}"/>
    <cellStyle name="Note 4 5 4" xfId="3669" xr:uid="{00000000-0005-0000-0000-0000C1100000}"/>
    <cellStyle name="Note 4 5 4 2" xfId="3670" xr:uid="{00000000-0005-0000-0000-0000C2100000}"/>
    <cellStyle name="Note 4 5 4 2 2" xfId="3671" xr:uid="{00000000-0005-0000-0000-0000C3100000}"/>
    <cellStyle name="Note 4 5 4 3" xfId="3672" xr:uid="{00000000-0005-0000-0000-0000C4100000}"/>
    <cellStyle name="Note 4 5 5" xfId="3673" xr:uid="{00000000-0005-0000-0000-0000C5100000}"/>
    <cellStyle name="Note 4 5 5 2" xfId="3674" xr:uid="{00000000-0005-0000-0000-0000C6100000}"/>
    <cellStyle name="Note 4 5 6" xfId="3675" xr:uid="{00000000-0005-0000-0000-0000C7100000}"/>
    <cellStyle name="Note 4 6" xfId="3676" xr:uid="{00000000-0005-0000-0000-0000C8100000}"/>
    <cellStyle name="Note 4 6 2" xfId="3677" xr:uid="{00000000-0005-0000-0000-0000C9100000}"/>
    <cellStyle name="Note 4 6 2 2" xfId="3678" xr:uid="{00000000-0005-0000-0000-0000CA100000}"/>
    <cellStyle name="Note 4 6 2 2 2" xfId="3679" xr:uid="{00000000-0005-0000-0000-0000CB100000}"/>
    <cellStyle name="Note 4 6 2 2 2 2" xfId="3680" xr:uid="{00000000-0005-0000-0000-0000CC100000}"/>
    <cellStyle name="Note 4 6 2 2 2 2 2" xfId="3681" xr:uid="{00000000-0005-0000-0000-0000CD100000}"/>
    <cellStyle name="Note 4 6 2 2 2 3" xfId="3682" xr:uid="{00000000-0005-0000-0000-0000CE100000}"/>
    <cellStyle name="Note 4 6 2 2 3" xfId="3683" xr:uid="{00000000-0005-0000-0000-0000CF100000}"/>
    <cellStyle name="Note 4 6 2 2 3 2" xfId="3684" xr:uid="{00000000-0005-0000-0000-0000D0100000}"/>
    <cellStyle name="Note 4 6 2 2 4" xfId="3685" xr:uid="{00000000-0005-0000-0000-0000D1100000}"/>
    <cellStyle name="Note 4 6 2 3" xfId="3686" xr:uid="{00000000-0005-0000-0000-0000D2100000}"/>
    <cellStyle name="Note 4 6 2 3 2" xfId="3687" xr:uid="{00000000-0005-0000-0000-0000D3100000}"/>
    <cellStyle name="Note 4 6 2 3 2 2" xfId="3688" xr:uid="{00000000-0005-0000-0000-0000D4100000}"/>
    <cellStyle name="Note 4 6 2 3 3" xfId="3689" xr:uid="{00000000-0005-0000-0000-0000D5100000}"/>
    <cellStyle name="Note 4 6 2 4" xfId="3690" xr:uid="{00000000-0005-0000-0000-0000D6100000}"/>
    <cellStyle name="Note 4 6 2 4 2" xfId="3691" xr:uid="{00000000-0005-0000-0000-0000D7100000}"/>
    <cellStyle name="Note 4 6 2 5" xfId="3692" xr:uid="{00000000-0005-0000-0000-0000D8100000}"/>
    <cellStyle name="Note 4 6 2 5 2" xfId="3693" xr:uid="{00000000-0005-0000-0000-0000D9100000}"/>
    <cellStyle name="Note 4 6 2 6" xfId="3694" xr:uid="{00000000-0005-0000-0000-0000DA100000}"/>
    <cellStyle name="Note 4 6 3" xfId="3695" xr:uid="{00000000-0005-0000-0000-0000DB100000}"/>
    <cellStyle name="Note 4 6 3 2" xfId="3696" xr:uid="{00000000-0005-0000-0000-0000DC100000}"/>
    <cellStyle name="Note 4 6 3 2 2" xfId="3697" xr:uid="{00000000-0005-0000-0000-0000DD100000}"/>
    <cellStyle name="Note 4 6 3 2 2 2" xfId="3698" xr:uid="{00000000-0005-0000-0000-0000DE100000}"/>
    <cellStyle name="Note 4 6 3 2 3" xfId="3699" xr:uid="{00000000-0005-0000-0000-0000DF100000}"/>
    <cellStyle name="Note 4 6 3 3" xfId="3700" xr:uid="{00000000-0005-0000-0000-0000E0100000}"/>
    <cellStyle name="Note 4 6 3 3 2" xfId="3701" xr:uid="{00000000-0005-0000-0000-0000E1100000}"/>
    <cellStyle name="Note 4 6 3 4" xfId="3702" xr:uid="{00000000-0005-0000-0000-0000E2100000}"/>
    <cellStyle name="Note 4 6 4" xfId="3703" xr:uid="{00000000-0005-0000-0000-0000E3100000}"/>
    <cellStyle name="Note 4 6 4 2" xfId="3704" xr:uid="{00000000-0005-0000-0000-0000E4100000}"/>
    <cellStyle name="Note 4 6 4 2 2" xfId="3705" xr:uid="{00000000-0005-0000-0000-0000E5100000}"/>
    <cellStyle name="Note 4 6 4 3" xfId="3706" xr:uid="{00000000-0005-0000-0000-0000E6100000}"/>
    <cellStyle name="Note 4 6 5" xfId="3707" xr:uid="{00000000-0005-0000-0000-0000E7100000}"/>
    <cellStyle name="Note 4 6 5 2" xfId="3708" xr:uid="{00000000-0005-0000-0000-0000E8100000}"/>
    <cellStyle name="Note 4 6 6" xfId="3709" xr:uid="{00000000-0005-0000-0000-0000E9100000}"/>
    <cellStyle name="Note 4 7" xfId="3710" xr:uid="{00000000-0005-0000-0000-0000EA100000}"/>
    <cellStyle name="Note 4 7 2" xfId="3711" xr:uid="{00000000-0005-0000-0000-0000EB100000}"/>
    <cellStyle name="Note 4 7 2 2" xfId="3712" xr:uid="{00000000-0005-0000-0000-0000EC100000}"/>
    <cellStyle name="Note 4 7 2 2 2" xfId="3713" xr:uid="{00000000-0005-0000-0000-0000ED100000}"/>
    <cellStyle name="Note 4 7 2 2 2 2" xfId="3714" xr:uid="{00000000-0005-0000-0000-0000EE100000}"/>
    <cellStyle name="Note 4 7 2 2 2 2 2" xfId="3715" xr:uid="{00000000-0005-0000-0000-0000EF100000}"/>
    <cellStyle name="Note 4 7 2 2 2 3" xfId="3716" xr:uid="{00000000-0005-0000-0000-0000F0100000}"/>
    <cellStyle name="Note 4 7 2 2 3" xfId="3717" xr:uid="{00000000-0005-0000-0000-0000F1100000}"/>
    <cellStyle name="Note 4 7 2 2 3 2" xfId="3718" xr:uid="{00000000-0005-0000-0000-0000F2100000}"/>
    <cellStyle name="Note 4 7 2 2 4" xfId="3719" xr:uid="{00000000-0005-0000-0000-0000F3100000}"/>
    <cellStyle name="Note 4 7 2 3" xfId="3720" xr:uid="{00000000-0005-0000-0000-0000F4100000}"/>
    <cellStyle name="Note 4 7 2 3 2" xfId="3721" xr:uid="{00000000-0005-0000-0000-0000F5100000}"/>
    <cellStyle name="Note 4 7 2 3 2 2" xfId="3722" xr:uid="{00000000-0005-0000-0000-0000F6100000}"/>
    <cellStyle name="Note 4 7 2 3 3" xfId="3723" xr:uid="{00000000-0005-0000-0000-0000F7100000}"/>
    <cellStyle name="Note 4 7 2 4" xfId="3724" xr:uid="{00000000-0005-0000-0000-0000F8100000}"/>
    <cellStyle name="Note 4 7 2 4 2" xfId="3725" xr:uid="{00000000-0005-0000-0000-0000F9100000}"/>
    <cellStyle name="Note 4 7 2 5" xfId="3726" xr:uid="{00000000-0005-0000-0000-0000FA100000}"/>
    <cellStyle name="Note 4 7 2 5 2" xfId="3727" xr:uid="{00000000-0005-0000-0000-0000FB100000}"/>
    <cellStyle name="Note 4 7 2 6" xfId="3728" xr:uid="{00000000-0005-0000-0000-0000FC100000}"/>
    <cellStyle name="Note 4 7 3" xfId="3729" xr:uid="{00000000-0005-0000-0000-0000FD100000}"/>
    <cellStyle name="Note 4 7 3 2" xfId="3730" xr:uid="{00000000-0005-0000-0000-0000FE100000}"/>
    <cellStyle name="Note 4 7 3 2 2" xfId="3731" xr:uid="{00000000-0005-0000-0000-0000FF100000}"/>
    <cellStyle name="Note 4 7 3 2 2 2" xfId="3732" xr:uid="{00000000-0005-0000-0000-000000110000}"/>
    <cellStyle name="Note 4 7 3 2 3" xfId="3733" xr:uid="{00000000-0005-0000-0000-000001110000}"/>
    <cellStyle name="Note 4 7 3 3" xfId="3734" xr:uid="{00000000-0005-0000-0000-000002110000}"/>
    <cellStyle name="Note 4 7 3 3 2" xfId="3735" xr:uid="{00000000-0005-0000-0000-000003110000}"/>
    <cellStyle name="Note 4 7 3 4" xfId="3736" xr:uid="{00000000-0005-0000-0000-000004110000}"/>
    <cellStyle name="Note 4 7 4" xfId="3737" xr:uid="{00000000-0005-0000-0000-000005110000}"/>
    <cellStyle name="Note 4 7 4 2" xfId="3738" xr:uid="{00000000-0005-0000-0000-000006110000}"/>
    <cellStyle name="Note 4 7 4 2 2" xfId="3739" xr:uid="{00000000-0005-0000-0000-000007110000}"/>
    <cellStyle name="Note 4 7 4 3" xfId="3740" xr:uid="{00000000-0005-0000-0000-000008110000}"/>
    <cellStyle name="Note 4 7 5" xfId="3741" xr:uid="{00000000-0005-0000-0000-000009110000}"/>
    <cellStyle name="Note 4 7 5 2" xfId="3742" xr:uid="{00000000-0005-0000-0000-00000A110000}"/>
    <cellStyle name="Note 4 7 6" xfId="3743" xr:uid="{00000000-0005-0000-0000-00000B110000}"/>
    <cellStyle name="Note 4 8" xfId="3744" xr:uid="{00000000-0005-0000-0000-00000C110000}"/>
    <cellStyle name="Note 4 8 2" xfId="3745" xr:uid="{00000000-0005-0000-0000-00000D110000}"/>
    <cellStyle name="Note 4 8 2 2" xfId="3746" xr:uid="{00000000-0005-0000-0000-00000E110000}"/>
    <cellStyle name="Note 4 8 2 2 2" xfId="3747" xr:uid="{00000000-0005-0000-0000-00000F110000}"/>
    <cellStyle name="Note 4 8 2 2 2 2" xfId="3748" xr:uid="{00000000-0005-0000-0000-000010110000}"/>
    <cellStyle name="Note 4 8 2 2 2 2 2" xfId="3749" xr:uid="{00000000-0005-0000-0000-000011110000}"/>
    <cellStyle name="Note 4 8 2 2 2 3" xfId="3750" xr:uid="{00000000-0005-0000-0000-000012110000}"/>
    <cellStyle name="Note 4 8 2 2 3" xfId="3751" xr:uid="{00000000-0005-0000-0000-000013110000}"/>
    <cellStyle name="Note 4 8 2 2 3 2" xfId="3752" xr:uid="{00000000-0005-0000-0000-000014110000}"/>
    <cellStyle name="Note 4 8 2 2 4" xfId="3753" xr:uid="{00000000-0005-0000-0000-000015110000}"/>
    <cellStyle name="Note 4 8 2 3" xfId="3754" xr:uid="{00000000-0005-0000-0000-000016110000}"/>
    <cellStyle name="Note 4 8 2 3 2" xfId="3755" xr:uid="{00000000-0005-0000-0000-000017110000}"/>
    <cellStyle name="Note 4 8 2 3 2 2" xfId="3756" xr:uid="{00000000-0005-0000-0000-000018110000}"/>
    <cellStyle name="Note 4 8 2 3 3" xfId="3757" xr:uid="{00000000-0005-0000-0000-000019110000}"/>
    <cellStyle name="Note 4 8 2 4" xfId="3758" xr:uid="{00000000-0005-0000-0000-00001A110000}"/>
    <cellStyle name="Note 4 8 2 4 2" xfId="3759" xr:uid="{00000000-0005-0000-0000-00001B110000}"/>
    <cellStyle name="Note 4 8 2 5" xfId="3760" xr:uid="{00000000-0005-0000-0000-00001C110000}"/>
    <cellStyle name="Note 4 8 2 5 2" xfId="3761" xr:uid="{00000000-0005-0000-0000-00001D110000}"/>
    <cellStyle name="Note 4 8 2 6" xfId="3762" xr:uid="{00000000-0005-0000-0000-00001E110000}"/>
    <cellStyle name="Note 4 8 3" xfId="3763" xr:uid="{00000000-0005-0000-0000-00001F110000}"/>
    <cellStyle name="Note 4 8 3 2" xfId="3764" xr:uid="{00000000-0005-0000-0000-000020110000}"/>
    <cellStyle name="Note 4 8 3 2 2" xfId="3765" xr:uid="{00000000-0005-0000-0000-000021110000}"/>
    <cellStyle name="Note 4 8 3 2 2 2" xfId="3766" xr:uid="{00000000-0005-0000-0000-000022110000}"/>
    <cellStyle name="Note 4 8 3 2 3" xfId="3767" xr:uid="{00000000-0005-0000-0000-000023110000}"/>
    <cellStyle name="Note 4 8 3 3" xfId="3768" xr:uid="{00000000-0005-0000-0000-000024110000}"/>
    <cellStyle name="Note 4 8 3 3 2" xfId="3769" xr:uid="{00000000-0005-0000-0000-000025110000}"/>
    <cellStyle name="Note 4 8 3 4" xfId="3770" xr:uid="{00000000-0005-0000-0000-000026110000}"/>
    <cellStyle name="Note 4 8 4" xfId="3771" xr:uid="{00000000-0005-0000-0000-000027110000}"/>
    <cellStyle name="Note 4 8 4 2" xfId="3772" xr:uid="{00000000-0005-0000-0000-000028110000}"/>
    <cellStyle name="Note 4 8 4 2 2" xfId="3773" xr:uid="{00000000-0005-0000-0000-000029110000}"/>
    <cellStyle name="Note 4 8 4 3" xfId="3774" xr:uid="{00000000-0005-0000-0000-00002A110000}"/>
    <cellStyle name="Note 4 8 5" xfId="3775" xr:uid="{00000000-0005-0000-0000-00002B110000}"/>
    <cellStyle name="Note 4 8 5 2" xfId="3776" xr:uid="{00000000-0005-0000-0000-00002C110000}"/>
    <cellStyle name="Note 4 8 6" xfId="3777" xr:uid="{00000000-0005-0000-0000-00002D110000}"/>
    <cellStyle name="Note 5 2" xfId="3778" xr:uid="{00000000-0005-0000-0000-00002E110000}"/>
    <cellStyle name="Note 5 2 2" xfId="3779" xr:uid="{00000000-0005-0000-0000-00002F110000}"/>
    <cellStyle name="Note 5 2 2 2" xfId="3780" xr:uid="{00000000-0005-0000-0000-000030110000}"/>
    <cellStyle name="Note 5 2 2 2 2" xfId="3781" xr:uid="{00000000-0005-0000-0000-000031110000}"/>
    <cellStyle name="Note 5 2 2 2 2 2" xfId="3782" xr:uid="{00000000-0005-0000-0000-000032110000}"/>
    <cellStyle name="Note 5 2 2 2 2 2 2" xfId="3783" xr:uid="{00000000-0005-0000-0000-000033110000}"/>
    <cellStyle name="Note 5 2 2 2 2 3" xfId="3784" xr:uid="{00000000-0005-0000-0000-000034110000}"/>
    <cellStyle name="Note 5 2 2 2 3" xfId="3785" xr:uid="{00000000-0005-0000-0000-000035110000}"/>
    <cellStyle name="Note 5 2 2 2 3 2" xfId="3786" xr:uid="{00000000-0005-0000-0000-000036110000}"/>
    <cellStyle name="Note 5 2 2 2 4" xfId="3787" xr:uid="{00000000-0005-0000-0000-000037110000}"/>
    <cellStyle name="Note 5 2 2 3" xfId="3788" xr:uid="{00000000-0005-0000-0000-000038110000}"/>
    <cellStyle name="Note 5 2 2 3 2" xfId="3789" xr:uid="{00000000-0005-0000-0000-000039110000}"/>
    <cellStyle name="Note 5 2 2 3 2 2" xfId="3790" xr:uid="{00000000-0005-0000-0000-00003A110000}"/>
    <cellStyle name="Note 5 2 2 3 3" xfId="3791" xr:uid="{00000000-0005-0000-0000-00003B110000}"/>
    <cellStyle name="Note 5 2 2 4" xfId="3792" xr:uid="{00000000-0005-0000-0000-00003C110000}"/>
    <cellStyle name="Note 5 2 2 4 2" xfId="3793" xr:uid="{00000000-0005-0000-0000-00003D110000}"/>
    <cellStyle name="Note 5 2 2 5" xfId="3794" xr:uid="{00000000-0005-0000-0000-00003E110000}"/>
    <cellStyle name="Note 5 2 2 5 2" xfId="3795" xr:uid="{00000000-0005-0000-0000-00003F110000}"/>
    <cellStyle name="Note 5 2 2 6" xfId="3796" xr:uid="{00000000-0005-0000-0000-000040110000}"/>
    <cellStyle name="Note 5 2 3" xfId="3797" xr:uid="{00000000-0005-0000-0000-000041110000}"/>
    <cellStyle name="Note 5 2 3 2" xfId="3798" xr:uid="{00000000-0005-0000-0000-000042110000}"/>
    <cellStyle name="Note 5 2 3 2 2" xfId="3799" xr:uid="{00000000-0005-0000-0000-000043110000}"/>
    <cellStyle name="Note 5 2 3 2 2 2" xfId="3800" xr:uid="{00000000-0005-0000-0000-000044110000}"/>
    <cellStyle name="Note 5 2 3 2 3" xfId="3801" xr:uid="{00000000-0005-0000-0000-000045110000}"/>
    <cellStyle name="Note 5 2 3 3" xfId="3802" xr:uid="{00000000-0005-0000-0000-000046110000}"/>
    <cellStyle name="Note 5 2 3 3 2" xfId="3803" xr:uid="{00000000-0005-0000-0000-000047110000}"/>
    <cellStyle name="Note 5 2 3 4" xfId="3804" xr:uid="{00000000-0005-0000-0000-000048110000}"/>
    <cellStyle name="Note 5 2 4" xfId="3805" xr:uid="{00000000-0005-0000-0000-000049110000}"/>
    <cellStyle name="Note 5 2 4 2" xfId="3806" xr:uid="{00000000-0005-0000-0000-00004A110000}"/>
    <cellStyle name="Note 5 2 4 2 2" xfId="3807" xr:uid="{00000000-0005-0000-0000-00004B110000}"/>
    <cellStyle name="Note 5 2 4 3" xfId="3808" xr:uid="{00000000-0005-0000-0000-00004C110000}"/>
    <cellStyle name="Note 5 2 5" xfId="3809" xr:uid="{00000000-0005-0000-0000-00004D110000}"/>
    <cellStyle name="Note 5 2 5 2" xfId="3810" xr:uid="{00000000-0005-0000-0000-00004E110000}"/>
    <cellStyle name="Note 5 2 6" xfId="3811" xr:uid="{00000000-0005-0000-0000-00004F110000}"/>
    <cellStyle name="Note 5 3" xfId="3812" xr:uid="{00000000-0005-0000-0000-000050110000}"/>
    <cellStyle name="Note 5 3 2" xfId="3813" xr:uid="{00000000-0005-0000-0000-000051110000}"/>
    <cellStyle name="Note 5 3 2 2" xfId="3814" xr:uid="{00000000-0005-0000-0000-000052110000}"/>
    <cellStyle name="Note 5 3 2 2 2" xfId="3815" xr:uid="{00000000-0005-0000-0000-000053110000}"/>
    <cellStyle name="Note 5 3 2 2 2 2" xfId="3816" xr:uid="{00000000-0005-0000-0000-000054110000}"/>
    <cellStyle name="Note 5 3 2 2 2 2 2" xfId="3817" xr:uid="{00000000-0005-0000-0000-000055110000}"/>
    <cellStyle name="Note 5 3 2 2 2 3" xfId="3818" xr:uid="{00000000-0005-0000-0000-000056110000}"/>
    <cellStyle name="Note 5 3 2 2 3" xfId="3819" xr:uid="{00000000-0005-0000-0000-000057110000}"/>
    <cellStyle name="Note 5 3 2 2 3 2" xfId="3820" xr:uid="{00000000-0005-0000-0000-000058110000}"/>
    <cellStyle name="Note 5 3 2 2 4" xfId="3821" xr:uid="{00000000-0005-0000-0000-000059110000}"/>
    <cellStyle name="Note 5 3 2 3" xfId="3822" xr:uid="{00000000-0005-0000-0000-00005A110000}"/>
    <cellStyle name="Note 5 3 2 3 2" xfId="3823" xr:uid="{00000000-0005-0000-0000-00005B110000}"/>
    <cellStyle name="Note 5 3 2 3 2 2" xfId="3824" xr:uid="{00000000-0005-0000-0000-00005C110000}"/>
    <cellStyle name="Note 5 3 2 3 3" xfId="3825" xr:uid="{00000000-0005-0000-0000-00005D110000}"/>
    <cellStyle name="Note 5 3 2 4" xfId="3826" xr:uid="{00000000-0005-0000-0000-00005E110000}"/>
    <cellStyle name="Note 5 3 2 4 2" xfId="3827" xr:uid="{00000000-0005-0000-0000-00005F110000}"/>
    <cellStyle name="Note 5 3 2 5" xfId="3828" xr:uid="{00000000-0005-0000-0000-000060110000}"/>
    <cellStyle name="Note 5 3 2 5 2" xfId="3829" xr:uid="{00000000-0005-0000-0000-000061110000}"/>
    <cellStyle name="Note 5 3 2 6" xfId="3830" xr:uid="{00000000-0005-0000-0000-000062110000}"/>
    <cellStyle name="Note 5 3 3" xfId="3831" xr:uid="{00000000-0005-0000-0000-000063110000}"/>
    <cellStyle name="Note 5 3 3 2" xfId="3832" xr:uid="{00000000-0005-0000-0000-000064110000}"/>
    <cellStyle name="Note 5 3 3 2 2" xfId="3833" xr:uid="{00000000-0005-0000-0000-000065110000}"/>
    <cellStyle name="Note 5 3 3 2 2 2" xfId="3834" xr:uid="{00000000-0005-0000-0000-000066110000}"/>
    <cellStyle name="Note 5 3 3 2 3" xfId="3835" xr:uid="{00000000-0005-0000-0000-000067110000}"/>
    <cellStyle name="Note 5 3 3 3" xfId="3836" xr:uid="{00000000-0005-0000-0000-000068110000}"/>
    <cellStyle name="Note 5 3 3 3 2" xfId="3837" xr:uid="{00000000-0005-0000-0000-000069110000}"/>
    <cellStyle name="Note 5 3 3 4" xfId="3838" xr:uid="{00000000-0005-0000-0000-00006A110000}"/>
    <cellStyle name="Note 5 3 4" xfId="3839" xr:uid="{00000000-0005-0000-0000-00006B110000}"/>
    <cellStyle name="Note 5 3 4 2" xfId="3840" xr:uid="{00000000-0005-0000-0000-00006C110000}"/>
    <cellStyle name="Note 5 3 4 2 2" xfId="3841" xr:uid="{00000000-0005-0000-0000-00006D110000}"/>
    <cellStyle name="Note 5 3 4 3" xfId="3842" xr:uid="{00000000-0005-0000-0000-00006E110000}"/>
    <cellStyle name="Note 5 3 5" xfId="3843" xr:uid="{00000000-0005-0000-0000-00006F110000}"/>
    <cellStyle name="Note 5 3 5 2" xfId="3844" xr:uid="{00000000-0005-0000-0000-000070110000}"/>
    <cellStyle name="Note 5 3 6" xfId="3845" xr:uid="{00000000-0005-0000-0000-000071110000}"/>
    <cellStyle name="Note 5 4" xfId="3846" xr:uid="{00000000-0005-0000-0000-000072110000}"/>
    <cellStyle name="Note 5 4 2" xfId="3847" xr:uid="{00000000-0005-0000-0000-000073110000}"/>
    <cellStyle name="Note 5 4 2 2" xfId="3848" xr:uid="{00000000-0005-0000-0000-000074110000}"/>
    <cellStyle name="Note 5 4 2 2 2" xfId="3849" xr:uid="{00000000-0005-0000-0000-000075110000}"/>
    <cellStyle name="Note 5 4 2 2 2 2" xfId="3850" xr:uid="{00000000-0005-0000-0000-000076110000}"/>
    <cellStyle name="Note 5 4 2 2 2 2 2" xfId="3851" xr:uid="{00000000-0005-0000-0000-000077110000}"/>
    <cellStyle name="Note 5 4 2 2 2 3" xfId="3852" xr:uid="{00000000-0005-0000-0000-000078110000}"/>
    <cellStyle name="Note 5 4 2 2 3" xfId="3853" xr:uid="{00000000-0005-0000-0000-000079110000}"/>
    <cellStyle name="Note 5 4 2 2 3 2" xfId="3854" xr:uid="{00000000-0005-0000-0000-00007A110000}"/>
    <cellStyle name="Note 5 4 2 2 4" xfId="3855" xr:uid="{00000000-0005-0000-0000-00007B110000}"/>
    <cellStyle name="Note 5 4 2 3" xfId="3856" xr:uid="{00000000-0005-0000-0000-00007C110000}"/>
    <cellStyle name="Note 5 4 2 3 2" xfId="3857" xr:uid="{00000000-0005-0000-0000-00007D110000}"/>
    <cellStyle name="Note 5 4 2 3 2 2" xfId="3858" xr:uid="{00000000-0005-0000-0000-00007E110000}"/>
    <cellStyle name="Note 5 4 2 3 3" xfId="3859" xr:uid="{00000000-0005-0000-0000-00007F110000}"/>
    <cellStyle name="Note 5 4 2 4" xfId="3860" xr:uid="{00000000-0005-0000-0000-000080110000}"/>
    <cellStyle name="Note 5 4 2 4 2" xfId="3861" xr:uid="{00000000-0005-0000-0000-000081110000}"/>
    <cellStyle name="Note 5 4 2 5" xfId="3862" xr:uid="{00000000-0005-0000-0000-000082110000}"/>
    <cellStyle name="Note 5 4 2 5 2" xfId="3863" xr:uid="{00000000-0005-0000-0000-000083110000}"/>
    <cellStyle name="Note 5 4 2 6" xfId="3864" xr:uid="{00000000-0005-0000-0000-000084110000}"/>
    <cellStyle name="Note 5 4 3" xfId="3865" xr:uid="{00000000-0005-0000-0000-000085110000}"/>
    <cellStyle name="Note 5 4 3 2" xfId="3866" xr:uid="{00000000-0005-0000-0000-000086110000}"/>
    <cellStyle name="Note 5 4 3 2 2" xfId="3867" xr:uid="{00000000-0005-0000-0000-000087110000}"/>
    <cellStyle name="Note 5 4 3 2 2 2" xfId="3868" xr:uid="{00000000-0005-0000-0000-000088110000}"/>
    <cellStyle name="Note 5 4 3 2 3" xfId="3869" xr:uid="{00000000-0005-0000-0000-000089110000}"/>
    <cellStyle name="Note 5 4 3 3" xfId="3870" xr:uid="{00000000-0005-0000-0000-00008A110000}"/>
    <cellStyle name="Note 5 4 3 3 2" xfId="3871" xr:uid="{00000000-0005-0000-0000-00008B110000}"/>
    <cellStyle name="Note 5 4 3 4" xfId="3872" xr:uid="{00000000-0005-0000-0000-00008C110000}"/>
    <cellStyle name="Note 5 4 4" xfId="3873" xr:uid="{00000000-0005-0000-0000-00008D110000}"/>
    <cellStyle name="Note 5 4 4 2" xfId="3874" xr:uid="{00000000-0005-0000-0000-00008E110000}"/>
    <cellStyle name="Note 5 4 4 2 2" xfId="3875" xr:uid="{00000000-0005-0000-0000-00008F110000}"/>
    <cellStyle name="Note 5 4 4 3" xfId="3876" xr:uid="{00000000-0005-0000-0000-000090110000}"/>
    <cellStyle name="Note 5 4 5" xfId="3877" xr:uid="{00000000-0005-0000-0000-000091110000}"/>
    <cellStyle name="Note 5 4 5 2" xfId="3878" xr:uid="{00000000-0005-0000-0000-000092110000}"/>
    <cellStyle name="Note 5 4 6" xfId="3879" xr:uid="{00000000-0005-0000-0000-000093110000}"/>
    <cellStyle name="Note 5 5" xfId="3880" xr:uid="{00000000-0005-0000-0000-000094110000}"/>
    <cellStyle name="Note 5 5 2" xfId="3881" xr:uid="{00000000-0005-0000-0000-000095110000}"/>
    <cellStyle name="Note 5 5 2 2" xfId="3882" xr:uid="{00000000-0005-0000-0000-000096110000}"/>
    <cellStyle name="Note 5 5 2 2 2" xfId="3883" xr:uid="{00000000-0005-0000-0000-000097110000}"/>
    <cellStyle name="Note 5 5 2 2 2 2" xfId="3884" xr:uid="{00000000-0005-0000-0000-000098110000}"/>
    <cellStyle name="Note 5 5 2 2 2 2 2" xfId="3885" xr:uid="{00000000-0005-0000-0000-000099110000}"/>
    <cellStyle name="Note 5 5 2 2 2 3" xfId="3886" xr:uid="{00000000-0005-0000-0000-00009A110000}"/>
    <cellStyle name="Note 5 5 2 2 3" xfId="3887" xr:uid="{00000000-0005-0000-0000-00009B110000}"/>
    <cellStyle name="Note 5 5 2 2 3 2" xfId="3888" xr:uid="{00000000-0005-0000-0000-00009C110000}"/>
    <cellStyle name="Note 5 5 2 2 4" xfId="3889" xr:uid="{00000000-0005-0000-0000-00009D110000}"/>
    <cellStyle name="Note 5 5 2 3" xfId="3890" xr:uid="{00000000-0005-0000-0000-00009E110000}"/>
    <cellStyle name="Note 5 5 2 3 2" xfId="3891" xr:uid="{00000000-0005-0000-0000-00009F110000}"/>
    <cellStyle name="Note 5 5 2 3 2 2" xfId="3892" xr:uid="{00000000-0005-0000-0000-0000A0110000}"/>
    <cellStyle name="Note 5 5 2 3 3" xfId="3893" xr:uid="{00000000-0005-0000-0000-0000A1110000}"/>
    <cellStyle name="Note 5 5 2 4" xfId="3894" xr:uid="{00000000-0005-0000-0000-0000A2110000}"/>
    <cellStyle name="Note 5 5 2 4 2" xfId="3895" xr:uid="{00000000-0005-0000-0000-0000A3110000}"/>
    <cellStyle name="Note 5 5 2 5" xfId="3896" xr:uid="{00000000-0005-0000-0000-0000A4110000}"/>
    <cellStyle name="Note 5 5 2 5 2" xfId="3897" xr:uid="{00000000-0005-0000-0000-0000A5110000}"/>
    <cellStyle name="Note 5 5 2 6" xfId="3898" xr:uid="{00000000-0005-0000-0000-0000A6110000}"/>
    <cellStyle name="Note 5 5 3" xfId="3899" xr:uid="{00000000-0005-0000-0000-0000A7110000}"/>
    <cellStyle name="Note 5 5 3 2" xfId="3900" xr:uid="{00000000-0005-0000-0000-0000A8110000}"/>
    <cellStyle name="Note 5 5 3 2 2" xfId="3901" xr:uid="{00000000-0005-0000-0000-0000A9110000}"/>
    <cellStyle name="Note 5 5 3 2 2 2" xfId="3902" xr:uid="{00000000-0005-0000-0000-0000AA110000}"/>
    <cellStyle name="Note 5 5 3 2 3" xfId="3903" xr:uid="{00000000-0005-0000-0000-0000AB110000}"/>
    <cellStyle name="Note 5 5 3 3" xfId="3904" xr:uid="{00000000-0005-0000-0000-0000AC110000}"/>
    <cellStyle name="Note 5 5 3 3 2" xfId="3905" xr:uid="{00000000-0005-0000-0000-0000AD110000}"/>
    <cellStyle name="Note 5 5 3 4" xfId="3906" xr:uid="{00000000-0005-0000-0000-0000AE110000}"/>
    <cellStyle name="Note 5 5 4" xfId="3907" xr:uid="{00000000-0005-0000-0000-0000AF110000}"/>
    <cellStyle name="Note 5 5 4 2" xfId="3908" xr:uid="{00000000-0005-0000-0000-0000B0110000}"/>
    <cellStyle name="Note 5 5 4 2 2" xfId="3909" xr:uid="{00000000-0005-0000-0000-0000B1110000}"/>
    <cellStyle name="Note 5 5 4 3" xfId="3910" xr:uid="{00000000-0005-0000-0000-0000B2110000}"/>
    <cellStyle name="Note 5 5 5" xfId="3911" xr:uid="{00000000-0005-0000-0000-0000B3110000}"/>
    <cellStyle name="Note 5 5 5 2" xfId="3912" xr:uid="{00000000-0005-0000-0000-0000B4110000}"/>
    <cellStyle name="Note 5 5 6" xfId="3913" xr:uid="{00000000-0005-0000-0000-0000B5110000}"/>
    <cellStyle name="Note 5 6" xfId="3914" xr:uid="{00000000-0005-0000-0000-0000B6110000}"/>
    <cellStyle name="Note 5 6 2" xfId="3915" xr:uid="{00000000-0005-0000-0000-0000B7110000}"/>
    <cellStyle name="Note 5 6 2 2" xfId="3916" xr:uid="{00000000-0005-0000-0000-0000B8110000}"/>
    <cellStyle name="Note 5 6 2 2 2" xfId="3917" xr:uid="{00000000-0005-0000-0000-0000B9110000}"/>
    <cellStyle name="Note 5 6 2 2 2 2" xfId="3918" xr:uid="{00000000-0005-0000-0000-0000BA110000}"/>
    <cellStyle name="Note 5 6 2 2 2 2 2" xfId="3919" xr:uid="{00000000-0005-0000-0000-0000BB110000}"/>
    <cellStyle name="Note 5 6 2 2 2 3" xfId="3920" xr:uid="{00000000-0005-0000-0000-0000BC110000}"/>
    <cellStyle name="Note 5 6 2 2 3" xfId="3921" xr:uid="{00000000-0005-0000-0000-0000BD110000}"/>
    <cellStyle name="Note 5 6 2 2 3 2" xfId="3922" xr:uid="{00000000-0005-0000-0000-0000BE110000}"/>
    <cellStyle name="Note 5 6 2 2 4" xfId="3923" xr:uid="{00000000-0005-0000-0000-0000BF110000}"/>
    <cellStyle name="Note 5 6 2 3" xfId="3924" xr:uid="{00000000-0005-0000-0000-0000C0110000}"/>
    <cellStyle name="Note 5 6 2 3 2" xfId="3925" xr:uid="{00000000-0005-0000-0000-0000C1110000}"/>
    <cellStyle name="Note 5 6 2 3 2 2" xfId="3926" xr:uid="{00000000-0005-0000-0000-0000C2110000}"/>
    <cellStyle name="Note 5 6 2 3 3" xfId="3927" xr:uid="{00000000-0005-0000-0000-0000C3110000}"/>
    <cellStyle name="Note 5 6 2 4" xfId="3928" xr:uid="{00000000-0005-0000-0000-0000C4110000}"/>
    <cellStyle name="Note 5 6 2 4 2" xfId="3929" xr:uid="{00000000-0005-0000-0000-0000C5110000}"/>
    <cellStyle name="Note 5 6 2 5" xfId="3930" xr:uid="{00000000-0005-0000-0000-0000C6110000}"/>
    <cellStyle name="Note 5 6 2 5 2" xfId="3931" xr:uid="{00000000-0005-0000-0000-0000C7110000}"/>
    <cellStyle name="Note 5 6 2 6" xfId="3932" xr:uid="{00000000-0005-0000-0000-0000C8110000}"/>
    <cellStyle name="Note 5 6 3" xfId="3933" xr:uid="{00000000-0005-0000-0000-0000C9110000}"/>
    <cellStyle name="Note 5 6 3 2" xfId="3934" xr:uid="{00000000-0005-0000-0000-0000CA110000}"/>
    <cellStyle name="Note 5 6 3 2 2" xfId="3935" xr:uid="{00000000-0005-0000-0000-0000CB110000}"/>
    <cellStyle name="Note 5 6 3 2 2 2" xfId="3936" xr:uid="{00000000-0005-0000-0000-0000CC110000}"/>
    <cellStyle name="Note 5 6 3 2 3" xfId="3937" xr:uid="{00000000-0005-0000-0000-0000CD110000}"/>
    <cellStyle name="Note 5 6 3 3" xfId="3938" xr:uid="{00000000-0005-0000-0000-0000CE110000}"/>
    <cellStyle name="Note 5 6 3 3 2" xfId="3939" xr:uid="{00000000-0005-0000-0000-0000CF110000}"/>
    <cellStyle name="Note 5 6 3 4" xfId="3940" xr:uid="{00000000-0005-0000-0000-0000D0110000}"/>
    <cellStyle name="Note 5 6 4" xfId="3941" xr:uid="{00000000-0005-0000-0000-0000D1110000}"/>
    <cellStyle name="Note 5 6 4 2" xfId="3942" xr:uid="{00000000-0005-0000-0000-0000D2110000}"/>
    <cellStyle name="Note 5 6 4 2 2" xfId="3943" xr:uid="{00000000-0005-0000-0000-0000D3110000}"/>
    <cellStyle name="Note 5 6 4 3" xfId="3944" xr:uid="{00000000-0005-0000-0000-0000D4110000}"/>
    <cellStyle name="Note 5 6 5" xfId="3945" xr:uid="{00000000-0005-0000-0000-0000D5110000}"/>
    <cellStyle name="Note 5 6 5 2" xfId="3946" xr:uid="{00000000-0005-0000-0000-0000D6110000}"/>
    <cellStyle name="Note 5 6 6" xfId="3947" xr:uid="{00000000-0005-0000-0000-0000D7110000}"/>
    <cellStyle name="Note 5 7" xfId="3948" xr:uid="{00000000-0005-0000-0000-0000D8110000}"/>
    <cellStyle name="Note 5 7 2" xfId="3949" xr:uid="{00000000-0005-0000-0000-0000D9110000}"/>
    <cellStyle name="Note 5 7 2 2" xfId="3950" xr:uid="{00000000-0005-0000-0000-0000DA110000}"/>
    <cellStyle name="Note 5 7 2 2 2" xfId="3951" xr:uid="{00000000-0005-0000-0000-0000DB110000}"/>
    <cellStyle name="Note 5 7 2 2 2 2" xfId="3952" xr:uid="{00000000-0005-0000-0000-0000DC110000}"/>
    <cellStyle name="Note 5 7 2 2 2 2 2" xfId="3953" xr:uid="{00000000-0005-0000-0000-0000DD110000}"/>
    <cellStyle name="Note 5 7 2 2 2 3" xfId="3954" xr:uid="{00000000-0005-0000-0000-0000DE110000}"/>
    <cellStyle name="Note 5 7 2 2 3" xfId="3955" xr:uid="{00000000-0005-0000-0000-0000DF110000}"/>
    <cellStyle name="Note 5 7 2 2 3 2" xfId="3956" xr:uid="{00000000-0005-0000-0000-0000E0110000}"/>
    <cellStyle name="Note 5 7 2 2 4" xfId="3957" xr:uid="{00000000-0005-0000-0000-0000E1110000}"/>
    <cellStyle name="Note 5 7 2 3" xfId="3958" xr:uid="{00000000-0005-0000-0000-0000E2110000}"/>
    <cellStyle name="Note 5 7 2 3 2" xfId="3959" xr:uid="{00000000-0005-0000-0000-0000E3110000}"/>
    <cellStyle name="Note 5 7 2 3 2 2" xfId="3960" xr:uid="{00000000-0005-0000-0000-0000E4110000}"/>
    <cellStyle name="Note 5 7 2 3 3" xfId="3961" xr:uid="{00000000-0005-0000-0000-0000E5110000}"/>
    <cellStyle name="Note 5 7 2 4" xfId="3962" xr:uid="{00000000-0005-0000-0000-0000E6110000}"/>
    <cellStyle name="Note 5 7 2 4 2" xfId="3963" xr:uid="{00000000-0005-0000-0000-0000E7110000}"/>
    <cellStyle name="Note 5 7 2 5" xfId="3964" xr:uid="{00000000-0005-0000-0000-0000E8110000}"/>
    <cellStyle name="Note 5 7 2 5 2" xfId="3965" xr:uid="{00000000-0005-0000-0000-0000E9110000}"/>
    <cellStyle name="Note 5 7 2 6" xfId="3966" xr:uid="{00000000-0005-0000-0000-0000EA110000}"/>
    <cellStyle name="Note 5 7 3" xfId="3967" xr:uid="{00000000-0005-0000-0000-0000EB110000}"/>
    <cellStyle name="Note 5 7 3 2" xfId="3968" xr:uid="{00000000-0005-0000-0000-0000EC110000}"/>
    <cellStyle name="Note 5 7 3 2 2" xfId="3969" xr:uid="{00000000-0005-0000-0000-0000ED110000}"/>
    <cellStyle name="Note 5 7 3 2 2 2" xfId="3970" xr:uid="{00000000-0005-0000-0000-0000EE110000}"/>
    <cellStyle name="Note 5 7 3 2 3" xfId="3971" xr:uid="{00000000-0005-0000-0000-0000EF110000}"/>
    <cellStyle name="Note 5 7 3 3" xfId="3972" xr:uid="{00000000-0005-0000-0000-0000F0110000}"/>
    <cellStyle name="Note 5 7 3 3 2" xfId="3973" xr:uid="{00000000-0005-0000-0000-0000F1110000}"/>
    <cellStyle name="Note 5 7 3 4" xfId="3974" xr:uid="{00000000-0005-0000-0000-0000F2110000}"/>
    <cellStyle name="Note 5 7 4" xfId="3975" xr:uid="{00000000-0005-0000-0000-0000F3110000}"/>
    <cellStyle name="Note 5 7 4 2" xfId="3976" xr:uid="{00000000-0005-0000-0000-0000F4110000}"/>
    <cellStyle name="Note 5 7 4 2 2" xfId="3977" xr:uid="{00000000-0005-0000-0000-0000F5110000}"/>
    <cellStyle name="Note 5 7 4 3" xfId="3978" xr:uid="{00000000-0005-0000-0000-0000F6110000}"/>
    <cellStyle name="Note 5 7 5" xfId="3979" xr:uid="{00000000-0005-0000-0000-0000F7110000}"/>
    <cellStyle name="Note 5 7 5 2" xfId="3980" xr:uid="{00000000-0005-0000-0000-0000F8110000}"/>
    <cellStyle name="Note 5 7 6" xfId="3981" xr:uid="{00000000-0005-0000-0000-0000F9110000}"/>
    <cellStyle name="Note 5 8" xfId="3982" xr:uid="{00000000-0005-0000-0000-0000FA110000}"/>
    <cellStyle name="Note 5 8 2" xfId="3983" xr:uid="{00000000-0005-0000-0000-0000FB110000}"/>
    <cellStyle name="Note 5 8 2 2" xfId="3984" xr:uid="{00000000-0005-0000-0000-0000FC110000}"/>
    <cellStyle name="Note 5 8 2 2 2" xfId="3985" xr:uid="{00000000-0005-0000-0000-0000FD110000}"/>
    <cellStyle name="Note 5 8 2 2 2 2" xfId="3986" xr:uid="{00000000-0005-0000-0000-0000FE110000}"/>
    <cellStyle name="Note 5 8 2 2 2 2 2" xfId="3987" xr:uid="{00000000-0005-0000-0000-0000FF110000}"/>
    <cellStyle name="Note 5 8 2 2 2 3" xfId="3988" xr:uid="{00000000-0005-0000-0000-000000120000}"/>
    <cellStyle name="Note 5 8 2 2 3" xfId="3989" xr:uid="{00000000-0005-0000-0000-000001120000}"/>
    <cellStyle name="Note 5 8 2 2 3 2" xfId="3990" xr:uid="{00000000-0005-0000-0000-000002120000}"/>
    <cellStyle name="Note 5 8 2 2 4" xfId="3991" xr:uid="{00000000-0005-0000-0000-000003120000}"/>
    <cellStyle name="Note 5 8 2 3" xfId="3992" xr:uid="{00000000-0005-0000-0000-000004120000}"/>
    <cellStyle name="Note 5 8 2 3 2" xfId="3993" xr:uid="{00000000-0005-0000-0000-000005120000}"/>
    <cellStyle name="Note 5 8 2 3 2 2" xfId="3994" xr:uid="{00000000-0005-0000-0000-000006120000}"/>
    <cellStyle name="Note 5 8 2 3 3" xfId="3995" xr:uid="{00000000-0005-0000-0000-000007120000}"/>
    <cellStyle name="Note 5 8 2 4" xfId="3996" xr:uid="{00000000-0005-0000-0000-000008120000}"/>
    <cellStyle name="Note 5 8 2 4 2" xfId="3997" xr:uid="{00000000-0005-0000-0000-000009120000}"/>
    <cellStyle name="Note 5 8 2 5" xfId="3998" xr:uid="{00000000-0005-0000-0000-00000A120000}"/>
    <cellStyle name="Note 5 8 2 5 2" xfId="3999" xr:uid="{00000000-0005-0000-0000-00000B120000}"/>
    <cellStyle name="Note 5 8 2 6" xfId="4000" xr:uid="{00000000-0005-0000-0000-00000C120000}"/>
    <cellStyle name="Note 5 8 3" xfId="4001" xr:uid="{00000000-0005-0000-0000-00000D120000}"/>
    <cellStyle name="Note 5 8 3 2" xfId="4002" xr:uid="{00000000-0005-0000-0000-00000E120000}"/>
    <cellStyle name="Note 5 8 3 2 2" xfId="4003" xr:uid="{00000000-0005-0000-0000-00000F120000}"/>
    <cellStyle name="Note 5 8 3 2 2 2" xfId="4004" xr:uid="{00000000-0005-0000-0000-000010120000}"/>
    <cellStyle name="Note 5 8 3 2 3" xfId="4005" xr:uid="{00000000-0005-0000-0000-000011120000}"/>
    <cellStyle name="Note 5 8 3 3" xfId="4006" xr:uid="{00000000-0005-0000-0000-000012120000}"/>
    <cellStyle name="Note 5 8 3 3 2" xfId="4007" xr:uid="{00000000-0005-0000-0000-000013120000}"/>
    <cellStyle name="Note 5 8 3 4" xfId="4008" xr:uid="{00000000-0005-0000-0000-000014120000}"/>
    <cellStyle name="Note 5 8 4" xfId="4009" xr:uid="{00000000-0005-0000-0000-000015120000}"/>
    <cellStyle name="Note 5 8 4 2" xfId="4010" xr:uid="{00000000-0005-0000-0000-000016120000}"/>
    <cellStyle name="Note 5 8 4 2 2" xfId="4011" xr:uid="{00000000-0005-0000-0000-000017120000}"/>
    <cellStyle name="Note 5 8 4 3" xfId="4012" xr:uid="{00000000-0005-0000-0000-000018120000}"/>
    <cellStyle name="Note 5 8 5" xfId="4013" xr:uid="{00000000-0005-0000-0000-000019120000}"/>
    <cellStyle name="Note 5 8 5 2" xfId="4014" xr:uid="{00000000-0005-0000-0000-00001A120000}"/>
    <cellStyle name="Note 5 8 6" xfId="4015" xr:uid="{00000000-0005-0000-0000-00001B120000}"/>
    <cellStyle name="Note 6 2" xfId="4016" xr:uid="{00000000-0005-0000-0000-00001C120000}"/>
    <cellStyle name="Note 6 2 2" xfId="4017" xr:uid="{00000000-0005-0000-0000-00001D120000}"/>
    <cellStyle name="Note 6 2 2 2" xfId="4018" xr:uid="{00000000-0005-0000-0000-00001E120000}"/>
    <cellStyle name="Note 6 2 2 2 2" xfId="4019" xr:uid="{00000000-0005-0000-0000-00001F120000}"/>
    <cellStyle name="Note 6 2 2 2 2 2" xfId="4020" xr:uid="{00000000-0005-0000-0000-000020120000}"/>
    <cellStyle name="Note 6 2 2 2 2 2 2" xfId="4021" xr:uid="{00000000-0005-0000-0000-000021120000}"/>
    <cellStyle name="Note 6 2 2 2 2 3" xfId="4022" xr:uid="{00000000-0005-0000-0000-000022120000}"/>
    <cellStyle name="Note 6 2 2 2 3" xfId="4023" xr:uid="{00000000-0005-0000-0000-000023120000}"/>
    <cellStyle name="Note 6 2 2 2 3 2" xfId="4024" xr:uid="{00000000-0005-0000-0000-000024120000}"/>
    <cellStyle name="Note 6 2 2 2 4" xfId="4025" xr:uid="{00000000-0005-0000-0000-000025120000}"/>
    <cellStyle name="Note 6 2 2 3" xfId="4026" xr:uid="{00000000-0005-0000-0000-000026120000}"/>
    <cellStyle name="Note 6 2 2 3 2" xfId="4027" xr:uid="{00000000-0005-0000-0000-000027120000}"/>
    <cellStyle name="Note 6 2 2 3 2 2" xfId="4028" xr:uid="{00000000-0005-0000-0000-000028120000}"/>
    <cellStyle name="Note 6 2 2 3 3" xfId="4029" xr:uid="{00000000-0005-0000-0000-000029120000}"/>
    <cellStyle name="Note 6 2 2 4" xfId="4030" xr:uid="{00000000-0005-0000-0000-00002A120000}"/>
    <cellStyle name="Note 6 2 2 4 2" xfId="4031" xr:uid="{00000000-0005-0000-0000-00002B120000}"/>
    <cellStyle name="Note 6 2 2 5" xfId="4032" xr:uid="{00000000-0005-0000-0000-00002C120000}"/>
    <cellStyle name="Note 6 2 2 5 2" xfId="4033" xr:uid="{00000000-0005-0000-0000-00002D120000}"/>
    <cellStyle name="Note 6 2 2 6" xfId="4034" xr:uid="{00000000-0005-0000-0000-00002E120000}"/>
    <cellStyle name="Note 6 2 3" xfId="4035" xr:uid="{00000000-0005-0000-0000-00002F120000}"/>
    <cellStyle name="Note 6 2 3 2" xfId="4036" xr:uid="{00000000-0005-0000-0000-000030120000}"/>
    <cellStyle name="Note 6 2 3 2 2" xfId="4037" xr:uid="{00000000-0005-0000-0000-000031120000}"/>
    <cellStyle name="Note 6 2 3 2 2 2" xfId="4038" xr:uid="{00000000-0005-0000-0000-000032120000}"/>
    <cellStyle name="Note 6 2 3 2 3" xfId="4039" xr:uid="{00000000-0005-0000-0000-000033120000}"/>
    <cellStyle name="Note 6 2 3 3" xfId="4040" xr:uid="{00000000-0005-0000-0000-000034120000}"/>
    <cellStyle name="Note 6 2 3 3 2" xfId="4041" xr:uid="{00000000-0005-0000-0000-000035120000}"/>
    <cellStyle name="Note 6 2 3 4" xfId="4042" xr:uid="{00000000-0005-0000-0000-000036120000}"/>
    <cellStyle name="Note 6 2 4" xfId="4043" xr:uid="{00000000-0005-0000-0000-000037120000}"/>
    <cellStyle name="Note 6 2 4 2" xfId="4044" xr:uid="{00000000-0005-0000-0000-000038120000}"/>
    <cellStyle name="Note 6 2 4 2 2" xfId="4045" xr:uid="{00000000-0005-0000-0000-000039120000}"/>
    <cellStyle name="Note 6 2 4 3" xfId="4046" xr:uid="{00000000-0005-0000-0000-00003A120000}"/>
    <cellStyle name="Note 6 2 5" xfId="4047" xr:uid="{00000000-0005-0000-0000-00003B120000}"/>
    <cellStyle name="Note 6 2 5 2" xfId="4048" xr:uid="{00000000-0005-0000-0000-00003C120000}"/>
    <cellStyle name="Note 6 2 6" xfId="4049" xr:uid="{00000000-0005-0000-0000-00003D120000}"/>
    <cellStyle name="Note 6 3" xfId="4050" xr:uid="{00000000-0005-0000-0000-00003E120000}"/>
    <cellStyle name="Note 6 3 2" xfId="4051" xr:uid="{00000000-0005-0000-0000-00003F120000}"/>
    <cellStyle name="Note 6 3 2 2" xfId="4052" xr:uid="{00000000-0005-0000-0000-000040120000}"/>
    <cellStyle name="Note 6 3 2 2 2" xfId="4053" xr:uid="{00000000-0005-0000-0000-000041120000}"/>
    <cellStyle name="Note 6 3 2 2 2 2" xfId="4054" xr:uid="{00000000-0005-0000-0000-000042120000}"/>
    <cellStyle name="Note 6 3 2 2 2 2 2" xfId="4055" xr:uid="{00000000-0005-0000-0000-000043120000}"/>
    <cellStyle name="Note 6 3 2 2 2 3" xfId="4056" xr:uid="{00000000-0005-0000-0000-000044120000}"/>
    <cellStyle name="Note 6 3 2 2 3" xfId="4057" xr:uid="{00000000-0005-0000-0000-000045120000}"/>
    <cellStyle name="Note 6 3 2 2 3 2" xfId="4058" xr:uid="{00000000-0005-0000-0000-000046120000}"/>
    <cellStyle name="Note 6 3 2 2 4" xfId="4059" xr:uid="{00000000-0005-0000-0000-000047120000}"/>
    <cellStyle name="Note 6 3 2 3" xfId="4060" xr:uid="{00000000-0005-0000-0000-000048120000}"/>
    <cellStyle name="Note 6 3 2 3 2" xfId="4061" xr:uid="{00000000-0005-0000-0000-000049120000}"/>
    <cellStyle name="Note 6 3 2 3 2 2" xfId="4062" xr:uid="{00000000-0005-0000-0000-00004A120000}"/>
    <cellStyle name="Note 6 3 2 3 3" xfId="4063" xr:uid="{00000000-0005-0000-0000-00004B120000}"/>
    <cellStyle name="Note 6 3 2 4" xfId="4064" xr:uid="{00000000-0005-0000-0000-00004C120000}"/>
    <cellStyle name="Note 6 3 2 4 2" xfId="4065" xr:uid="{00000000-0005-0000-0000-00004D120000}"/>
    <cellStyle name="Note 6 3 2 5" xfId="4066" xr:uid="{00000000-0005-0000-0000-00004E120000}"/>
    <cellStyle name="Note 6 3 2 5 2" xfId="4067" xr:uid="{00000000-0005-0000-0000-00004F120000}"/>
    <cellStyle name="Note 6 3 2 6" xfId="4068" xr:uid="{00000000-0005-0000-0000-000050120000}"/>
    <cellStyle name="Note 6 3 3" xfId="4069" xr:uid="{00000000-0005-0000-0000-000051120000}"/>
    <cellStyle name="Note 6 3 3 2" xfId="4070" xr:uid="{00000000-0005-0000-0000-000052120000}"/>
    <cellStyle name="Note 6 3 3 2 2" xfId="4071" xr:uid="{00000000-0005-0000-0000-000053120000}"/>
    <cellStyle name="Note 6 3 3 2 2 2" xfId="4072" xr:uid="{00000000-0005-0000-0000-000054120000}"/>
    <cellStyle name="Note 6 3 3 2 3" xfId="4073" xr:uid="{00000000-0005-0000-0000-000055120000}"/>
    <cellStyle name="Note 6 3 3 3" xfId="4074" xr:uid="{00000000-0005-0000-0000-000056120000}"/>
    <cellStyle name="Note 6 3 3 3 2" xfId="4075" xr:uid="{00000000-0005-0000-0000-000057120000}"/>
    <cellStyle name="Note 6 3 3 4" xfId="4076" xr:uid="{00000000-0005-0000-0000-000058120000}"/>
    <cellStyle name="Note 6 3 4" xfId="4077" xr:uid="{00000000-0005-0000-0000-000059120000}"/>
    <cellStyle name="Note 6 3 4 2" xfId="4078" xr:uid="{00000000-0005-0000-0000-00005A120000}"/>
    <cellStyle name="Note 6 3 4 2 2" xfId="4079" xr:uid="{00000000-0005-0000-0000-00005B120000}"/>
    <cellStyle name="Note 6 3 4 3" xfId="4080" xr:uid="{00000000-0005-0000-0000-00005C120000}"/>
    <cellStyle name="Note 6 3 5" xfId="4081" xr:uid="{00000000-0005-0000-0000-00005D120000}"/>
    <cellStyle name="Note 6 3 5 2" xfId="4082" xr:uid="{00000000-0005-0000-0000-00005E120000}"/>
    <cellStyle name="Note 6 3 6" xfId="4083" xr:uid="{00000000-0005-0000-0000-00005F120000}"/>
    <cellStyle name="Note 6 4" xfId="4084" xr:uid="{00000000-0005-0000-0000-000060120000}"/>
    <cellStyle name="Note 6 4 2" xfId="4085" xr:uid="{00000000-0005-0000-0000-000061120000}"/>
    <cellStyle name="Note 6 4 2 2" xfId="4086" xr:uid="{00000000-0005-0000-0000-000062120000}"/>
    <cellStyle name="Note 6 4 2 2 2" xfId="4087" xr:uid="{00000000-0005-0000-0000-000063120000}"/>
    <cellStyle name="Note 6 4 2 2 2 2" xfId="4088" xr:uid="{00000000-0005-0000-0000-000064120000}"/>
    <cellStyle name="Note 6 4 2 2 2 2 2" xfId="4089" xr:uid="{00000000-0005-0000-0000-000065120000}"/>
    <cellStyle name="Note 6 4 2 2 2 3" xfId="4090" xr:uid="{00000000-0005-0000-0000-000066120000}"/>
    <cellStyle name="Note 6 4 2 2 3" xfId="4091" xr:uid="{00000000-0005-0000-0000-000067120000}"/>
    <cellStyle name="Note 6 4 2 2 3 2" xfId="4092" xr:uid="{00000000-0005-0000-0000-000068120000}"/>
    <cellStyle name="Note 6 4 2 2 4" xfId="4093" xr:uid="{00000000-0005-0000-0000-000069120000}"/>
    <cellStyle name="Note 6 4 2 3" xfId="4094" xr:uid="{00000000-0005-0000-0000-00006A120000}"/>
    <cellStyle name="Note 6 4 2 3 2" xfId="4095" xr:uid="{00000000-0005-0000-0000-00006B120000}"/>
    <cellStyle name="Note 6 4 2 3 2 2" xfId="4096" xr:uid="{00000000-0005-0000-0000-00006C120000}"/>
    <cellStyle name="Note 6 4 2 3 3" xfId="4097" xr:uid="{00000000-0005-0000-0000-00006D120000}"/>
    <cellStyle name="Note 6 4 2 4" xfId="4098" xr:uid="{00000000-0005-0000-0000-00006E120000}"/>
    <cellStyle name="Note 6 4 2 4 2" xfId="4099" xr:uid="{00000000-0005-0000-0000-00006F120000}"/>
    <cellStyle name="Note 6 4 2 5" xfId="4100" xr:uid="{00000000-0005-0000-0000-000070120000}"/>
    <cellStyle name="Note 6 4 2 5 2" xfId="4101" xr:uid="{00000000-0005-0000-0000-000071120000}"/>
    <cellStyle name="Note 6 4 2 6" xfId="4102" xr:uid="{00000000-0005-0000-0000-000072120000}"/>
    <cellStyle name="Note 6 4 3" xfId="4103" xr:uid="{00000000-0005-0000-0000-000073120000}"/>
    <cellStyle name="Note 6 4 3 2" xfId="4104" xr:uid="{00000000-0005-0000-0000-000074120000}"/>
    <cellStyle name="Note 6 4 3 2 2" xfId="4105" xr:uid="{00000000-0005-0000-0000-000075120000}"/>
    <cellStyle name="Note 6 4 3 2 2 2" xfId="4106" xr:uid="{00000000-0005-0000-0000-000076120000}"/>
    <cellStyle name="Note 6 4 3 2 3" xfId="4107" xr:uid="{00000000-0005-0000-0000-000077120000}"/>
    <cellStyle name="Note 6 4 3 3" xfId="4108" xr:uid="{00000000-0005-0000-0000-000078120000}"/>
    <cellStyle name="Note 6 4 3 3 2" xfId="4109" xr:uid="{00000000-0005-0000-0000-000079120000}"/>
    <cellStyle name="Note 6 4 3 4" xfId="4110" xr:uid="{00000000-0005-0000-0000-00007A120000}"/>
    <cellStyle name="Note 6 4 4" xfId="4111" xr:uid="{00000000-0005-0000-0000-00007B120000}"/>
    <cellStyle name="Note 6 4 4 2" xfId="4112" xr:uid="{00000000-0005-0000-0000-00007C120000}"/>
    <cellStyle name="Note 6 4 4 2 2" xfId="4113" xr:uid="{00000000-0005-0000-0000-00007D120000}"/>
    <cellStyle name="Note 6 4 4 3" xfId="4114" xr:uid="{00000000-0005-0000-0000-00007E120000}"/>
    <cellStyle name="Note 6 4 5" xfId="4115" xr:uid="{00000000-0005-0000-0000-00007F120000}"/>
    <cellStyle name="Note 6 4 5 2" xfId="4116" xr:uid="{00000000-0005-0000-0000-000080120000}"/>
    <cellStyle name="Note 6 4 6" xfId="4117" xr:uid="{00000000-0005-0000-0000-000081120000}"/>
    <cellStyle name="Note 6 5" xfId="4118" xr:uid="{00000000-0005-0000-0000-000082120000}"/>
    <cellStyle name="Note 6 5 2" xfId="4119" xr:uid="{00000000-0005-0000-0000-000083120000}"/>
    <cellStyle name="Note 6 5 2 2" xfId="4120" xr:uid="{00000000-0005-0000-0000-000084120000}"/>
    <cellStyle name="Note 6 5 2 2 2" xfId="4121" xr:uid="{00000000-0005-0000-0000-000085120000}"/>
    <cellStyle name="Note 6 5 2 2 2 2" xfId="4122" xr:uid="{00000000-0005-0000-0000-000086120000}"/>
    <cellStyle name="Note 6 5 2 2 2 2 2" xfId="4123" xr:uid="{00000000-0005-0000-0000-000087120000}"/>
    <cellStyle name="Note 6 5 2 2 2 3" xfId="4124" xr:uid="{00000000-0005-0000-0000-000088120000}"/>
    <cellStyle name="Note 6 5 2 2 3" xfId="4125" xr:uid="{00000000-0005-0000-0000-000089120000}"/>
    <cellStyle name="Note 6 5 2 2 3 2" xfId="4126" xr:uid="{00000000-0005-0000-0000-00008A120000}"/>
    <cellStyle name="Note 6 5 2 2 4" xfId="4127" xr:uid="{00000000-0005-0000-0000-00008B120000}"/>
    <cellStyle name="Note 6 5 2 3" xfId="4128" xr:uid="{00000000-0005-0000-0000-00008C120000}"/>
    <cellStyle name="Note 6 5 2 3 2" xfId="4129" xr:uid="{00000000-0005-0000-0000-00008D120000}"/>
    <cellStyle name="Note 6 5 2 3 2 2" xfId="4130" xr:uid="{00000000-0005-0000-0000-00008E120000}"/>
    <cellStyle name="Note 6 5 2 3 3" xfId="4131" xr:uid="{00000000-0005-0000-0000-00008F120000}"/>
    <cellStyle name="Note 6 5 2 4" xfId="4132" xr:uid="{00000000-0005-0000-0000-000090120000}"/>
    <cellStyle name="Note 6 5 2 4 2" xfId="4133" xr:uid="{00000000-0005-0000-0000-000091120000}"/>
    <cellStyle name="Note 6 5 2 5" xfId="4134" xr:uid="{00000000-0005-0000-0000-000092120000}"/>
    <cellStyle name="Note 6 5 2 5 2" xfId="4135" xr:uid="{00000000-0005-0000-0000-000093120000}"/>
    <cellStyle name="Note 6 5 2 6" xfId="4136" xr:uid="{00000000-0005-0000-0000-000094120000}"/>
    <cellStyle name="Note 6 5 3" xfId="4137" xr:uid="{00000000-0005-0000-0000-000095120000}"/>
    <cellStyle name="Note 6 5 3 2" xfId="4138" xr:uid="{00000000-0005-0000-0000-000096120000}"/>
    <cellStyle name="Note 6 5 3 2 2" xfId="4139" xr:uid="{00000000-0005-0000-0000-000097120000}"/>
    <cellStyle name="Note 6 5 3 2 2 2" xfId="4140" xr:uid="{00000000-0005-0000-0000-000098120000}"/>
    <cellStyle name="Note 6 5 3 2 3" xfId="4141" xr:uid="{00000000-0005-0000-0000-000099120000}"/>
    <cellStyle name="Note 6 5 3 3" xfId="4142" xr:uid="{00000000-0005-0000-0000-00009A120000}"/>
    <cellStyle name="Note 6 5 3 3 2" xfId="4143" xr:uid="{00000000-0005-0000-0000-00009B120000}"/>
    <cellStyle name="Note 6 5 3 4" xfId="4144" xr:uid="{00000000-0005-0000-0000-00009C120000}"/>
    <cellStyle name="Note 6 5 4" xfId="4145" xr:uid="{00000000-0005-0000-0000-00009D120000}"/>
    <cellStyle name="Note 6 5 4 2" xfId="4146" xr:uid="{00000000-0005-0000-0000-00009E120000}"/>
    <cellStyle name="Note 6 5 4 2 2" xfId="4147" xr:uid="{00000000-0005-0000-0000-00009F120000}"/>
    <cellStyle name="Note 6 5 4 3" xfId="4148" xr:uid="{00000000-0005-0000-0000-0000A0120000}"/>
    <cellStyle name="Note 6 5 5" xfId="4149" xr:uid="{00000000-0005-0000-0000-0000A1120000}"/>
    <cellStyle name="Note 6 5 5 2" xfId="4150" xr:uid="{00000000-0005-0000-0000-0000A2120000}"/>
    <cellStyle name="Note 6 5 6" xfId="4151" xr:uid="{00000000-0005-0000-0000-0000A3120000}"/>
    <cellStyle name="Note 6 6" xfId="4152" xr:uid="{00000000-0005-0000-0000-0000A4120000}"/>
    <cellStyle name="Note 6 6 2" xfId="4153" xr:uid="{00000000-0005-0000-0000-0000A5120000}"/>
    <cellStyle name="Note 6 6 2 2" xfId="4154" xr:uid="{00000000-0005-0000-0000-0000A6120000}"/>
    <cellStyle name="Note 6 6 2 2 2" xfId="4155" xr:uid="{00000000-0005-0000-0000-0000A7120000}"/>
    <cellStyle name="Note 6 6 2 2 2 2" xfId="4156" xr:uid="{00000000-0005-0000-0000-0000A8120000}"/>
    <cellStyle name="Note 6 6 2 2 2 2 2" xfId="4157" xr:uid="{00000000-0005-0000-0000-0000A9120000}"/>
    <cellStyle name="Note 6 6 2 2 2 3" xfId="4158" xr:uid="{00000000-0005-0000-0000-0000AA120000}"/>
    <cellStyle name="Note 6 6 2 2 3" xfId="4159" xr:uid="{00000000-0005-0000-0000-0000AB120000}"/>
    <cellStyle name="Note 6 6 2 2 3 2" xfId="4160" xr:uid="{00000000-0005-0000-0000-0000AC120000}"/>
    <cellStyle name="Note 6 6 2 2 4" xfId="4161" xr:uid="{00000000-0005-0000-0000-0000AD120000}"/>
    <cellStyle name="Note 6 6 2 3" xfId="4162" xr:uid="{00000000-0005-0000-0000-0000AE120000}"/>
    <cellStyle name="Note 6 6 2 3 2" xfId="4163" xr:uid="{00000000-0005-0000-0000-0000AF120000}"/>
    <cellStyle name="Note 6 6 2 3 2 2" xfId="4164" xr:uid="{00000000-0005-0000-0000-0000B0120000}"/>
    <cellStyle name="Note 6 6 2 3 3" xfId="4165" xr:uid="{00000000-0005-0000-0000-0000B1120000}"/>
    <cellStyle name="Note 6 6 2 4" xfId="4166" xr:uid="{00000000-0005-0000-0000-0000B2120000}"/>
    <cellStyle name="Note 6 6 2 4 2" xfId="4167" xr:uid="{00000000-0005-0000-0000-0000B3120000}"/>
    <cellStyle name="Note 6 6 2 5" xfId="4168" xr:uid="{00000000-0005-0000-0000-0000B4120000}"/>
    <cellStyle name="Note 6 6 2 5 2" xfId="4169" xr:uid="{00000000-0005-0000-0000-0000B5120000}"/>
    <cellStyle name="Note 6 6 2 6" xfId="4170" xr:uid="{00000000-0005-0000-0000-0000B6120000}"/>
    <cellStyle name="Note 6 6 3" xfId="4171" xr:uid="{00000000-0005-0000-0000-0000B7120000}"/>
    <cellStyle name="Note 6 6 3 2" xfId="4172" xr:uid="{00000000-0005-0000-0000-0000B8120000}"/>
    <cellStyle name="Note 6 6 3 2 2" xfId="4173" xr:uid="{00000000-0005-0000-0000-0000B9120000}"/>
    <cellStyle name="Note 6 6 3 2 2 2" xfId="4174" xr:uid="{00000000-0005-0000-0000-0000BA120000}"/>
    <cellStyle name="Note 6 6 3 2 3" xfId="4175" xr:uid="{00000000-0005-0000-0000-0000BB120000}"/>
    <cellStyle name="Note 6 6 3 3" xfId="4176" xr:uid="{00000000-0005-0000-0000-0000BC120000}"/>
    <cellStyle name="Note 6 6 3 3 2" xfId="4177" xr:uid="{00000000-0005-0000-0000-0000BD120000}"/>
    <cellStyle name="Note 6 6 3 4" xfId="4178" xr:uid="{00000000-0005-0000-0000-0000BE120000}"/>
    <cellStyle name="Note 6 6 4" xfId="4179" xr:uid="{00000000-0005-0000-0000-0000BF120000}"/>
    <cellStyle name="Note 6 6 4 2" xfId="4180" xr:uid="{00000000-0005-0000-0000-0000C0120000}"/>
    <cellStyle name="Note 6 6 4 2 2" xfId="4181" xr:uid="{00000000-0005-0000-0000-0000C1120000}"/>
    <cellStyle name="Note 6 6 4 3" xfId="4182" xr:uid="{00000000-0005-0000-0000-0000C2120000}"/>
    <cellStyle name="Note 6 6 5" xfId="4183" xr:uid="{00000000-0005-0000-0000-0000C3120000}"/>
    <cellStyle name="Note 6 6 5 2" xfId="4184" xr:uid="{00000000-0005-0000-0000-0000C4120000}"/>
    <cellStyle name="Note 6 6 6" xfId="4185" xr:uid="{00000000-0005-0000-0000-0000C5120000}"/>
    <cellStyle name="Note 6 7" xfId="4186" xr:uid="{00000000-0005-0000-0000-0000C6120000}"/>
    <cellStyle name="Note 6 7 2" xfId="4187" xr:uid="{00000000-0005-0000-0000-0000C7120000}"/>
    <cellStyle name="Note 6 7 2 2" xfId="4188" xr:uid="{00000000-0005-0000-0000-0000C8120000}"/>
    <cellStyle name="Note 6 7 2 2 2" xfId="4189" xr:uid="{00000000-0005-0000-0000-0000C9120000}"/>
    <cellStyle name="Note 6 7 2 2 2 2" xfId="4190" xr:uid="{00000000-0005-0000-0000-0000CA120000}"/>
    <cellStyle name="Note 6 7 2 2 2 2 2" xfId="4191" xr:uid="{00000000-0005-0000-0000-0000CB120000}"/>
    <cellStyle name="Note 6 7 2 2 2 3" xfId="4192" xr:uid="{00000000-0005-0000-0000-0000CC120000}"/>
    <cellStyle name="Note 6 7 2 2 3" xfId="4193" xr:uid="{00000000-0005-0000-0000-0000CD120000}"/>
    <cellStyle name="Note 6 7 2 2 3 2" xfId="4194" xr:uid="{00000000-0005-0000-0000-0000CE120000}"/>
    <cellStyle name="Note 6 7 2 2 4" xfId="4195" xr:uid="{00000000-0005-0000-0000-0000CF120000}"/>
    <cellStyle name="Note 6 7 2 3" xfId="4196" xr:uid="{00000000-0005-0000-0000-0000D0120000}"/>
    <cellStyle name="Note 6 7 2 3 2" xfId="4197" xr:uid="{00000000-0005-0000-0000-0000D1120000}"/>
    <cellStyle name="Note 6 7 2 3 2 2" xfId="4198" xr:uid="{00000000-0005-0000-0000-0000D2120000}"/>
    <cellStyle name="Note 6 7 2 3 3" xfId="4199" xr:uid="{00000000-0005-0000-0000-0000D3120000}"/>
    <cellStyle name="Note 6 7 2 4" xfId="4200" xr:uid="{00000000-0005-0000-0000-0000D4120000}"/>
    <cellStyle name="Note 6 7 2 4 2" xfId="4201" xr:uid="{00000000-0005-0000-0000-0000D5120000}"/>
    <cellStyle name="Note 6 7 2 5" xfId="4202" xr:uid="{00000000-0005-0000-0000-0000D6120000}"/>
    <cellStyle name="Note 6 7 2 5 2" xfId="4203" xr:uid="{00000000-0005-0000-0000-0000D7120000}"/>
    <cellStyle name="Note 6 7 2 6" xfId="4204" xr:uid="{00000000-0005-0000-0000-0000D8120000}"/>
    <cellStyle name="Note 6 7 3" xfId="4205" xr:uid="{00000000-0005-0000-0000-0000D9120000}"/>
    <cellStyle name="Note 6 7 3 2" xfId="4206" xr:uid="{00000000-0005-0000-0000-0000DA120000}"/>
    <cellStyle name="Note 6 7 3 2 2" xfId="4207" xr:uid="{00000000-0005-0000-0000-0000DB120000}"/>
    <cellStyle name="Note 6 7 3 2 2 2" xfId="4208" xr:uid="{00000000-0005-0000-0000-0000DC120000}"/>
    <cellStyle name="Note 6 7 3 2 3" xfId="4209" xr:uid="{00000000-0005-0000-0000-0000DD120000}"/>
    <cellStyle name="Note 6 7 3 3" xfId="4210" xr:uid="{00000000-0005-0000-0000-0000DE120000}"/>
    <cellStyle name="Note 6 7 3 3 2" xfId="4211" xr:uid="{00000000-0005-0000-0000-0000DF120000}"/>
    <cellStyle name="Note 6 7 3 4" xfId="4212" xr:uid="{00000000-0005-0000-0000-0000E0120000}"/>
    <cellStyle name="Note 6 7 4" xfId="4213" xr:uid="{00000000-0005-0000-0000-0000E1120000}"/>
    <cellStyle name="Note 6 7 4 2" xfId="4214" xr:uid="{00000000-0005-0000-0000-0000E2120000}"/>
    <cellStyle name="Note 6 7 4 2 2" xfId="4215" xr:uid="{00000000-0005-0000-0000-0000E3120000}"/>
    <cellStyle name="Note 6 7 4 3" xfId="4216" xr:uid="{00000000-0005-0000-0000-0000E4120000}"/>
    <cellStyle name="Note 6 7 5" xfId="4217" xr:uid="{00000000-0005-0000-0000-0000E5120000}"/>
    <cellStyle name="Note 6 7 5 2" xfId="4218" xr:uid="{00000000-0005-0000-0000-0000E6120000}"/>
    <cellStyle name="Note 6 7 6" xfId="4219" xr:uid="{00000000-0005-0000-0000-0000E7120000}"/>
    <cellStyle name="Note 6 8" xfId="4220" xr:uid="{00000000-0005-0000-0000-0000E8120000}"/>
    <cellStyle name="Note 6 8 2" xfId="4221" xr:uid="{00000000-0005-0000-0000-0000E9120000}"/>
    <cellStyle name="Note 6 8 2 2" xfId="4222" xr:uid="{00000000-0005-0000-0000-0000EA120000}"/>
    <cellStyle name="Note 6 8 2 2 2" xfId="4223" xr:uid="{00000000-0005-0000-0000-0000EB120000}"/>
    <cellStyle name="Note 6 8 2 2 2 2" xfId="4224" xr:uid="{00000000-0005-0000-0000-0000EC120000}"/>
    <cellStyle name="Note 6 8 2 2 2 2 2" xfId="4225" xr:uid="{00000000-0005-0000-0000-0000ED120000}"/>
    <cellStyle name="Note 6 8 2 2 2 3" xfId="4226" xr:uid="{00000000-0005-0000-0000-0000EE120000}"/>
    <cellStyle name="Note 6 8 2 2 3" xfId="4227" xr:uid="{00000000-0005-0000-0000-0000EF120000}"/>
    <cellStyle name="Note 6 8 2 2 3 2" xfId="4228" xr:uid="{00000000-0005-0000-0000-0000F0120000}"/>
    <cellStyle name="Note 6 8 2 2 4" xfId="4229" xr:uid="{00000000-0005-0000-0000-0000F1120000}"/>
    <cellStyle name="Note 6 8 2 3" xfId="4230" xr:uid="{00000000-0005-0000-0000-0000F2120000}"/>
    <cellStyle name="Note 6 8 2 3 2" xfId="4231" xr:uid="{00000000-0005-0000-0000-0000F3120000}"/>
    <cellStyle name="Note 6 8 2 3 2 2" xfId="4232" xr:uid="{00000000-0005-0000-0000-0000F4120000}"/>
    <cellStyle name="Note 6 8 2 3 3" xfId="4233" xr:uid="{00000000-0005-0000-0000-0000F5120000}"/>
    <cellStyle name="Note 6 8 2 4" xfId="4234" xr:uid="{00000000-0005-0000-0000-0000F6120000}"/>
    <cellStyle name="Note 6 8 2 4 2" xfId="4235" xr:uid="{00000000-0005-0000-0000-0000F7120000}"/>
    <cellStyle name="Note 6 8 2 5" xfId="4236" xr:uid="{00000000-0005-0000-0000-0000F8120000}"/>
    <cellStyle name="Note 6 8 2 5 2" xfId="4237" xr:uid="{00000000-0005-0000-0000-0000F9120000}"/>
    <cellStyle name="Note 6 8 2 6" xfId="4238" xr:uid="{00000000-0005-0000-0000-0000FA120000}"/>
    <cellStyle name="Note 6 8 3" xfId="4239" xr:uid="{00000000-0005-0000-0000-0000FB120000}"/>
    <cellStyle name="Note 6 8 3 2" xfId="4240" xr:uid="{00000000-0005-0000-0000-0000FC120000}"/>
    <cellStyle name="Note 6 8 3 2 2" xfId="4241" xr:uid="{00000000-0005-0000-0000-0000FD120000}"/>
    <cellStyle name="Note 6 8 3 2 2 2" xfId="4242" xr:uid="{00000000-0005-0000-0000-0000FE120000}"/>
    <cellStyle name="Note 6 8 3 2 3" xfId="4243" xr:uid="{00000000-0005-0000-0000-0000FF120000}"/>
    <cellStyle name="Note 6 8 3 3" xfId="4244" xr:uid="{00000000-0005-0000-0000-000000130000}"/>
    <cellStyle name="Note 6 8 3 3 2" xfId="4245" xr:uid="{00000000-0005-0000-0000-000001130000}"/>
    <cellStyle name="Note 6 8 3 4" xfId="4246" xr:uid="{00000000-0005-0000-0000-000002130000}"/>
    <cellStyle name="Note 6 8 4" xfId="4247" xr:uid="{00000000-0005-0000-0000-000003130000}"/>
    <cellStyle name="Note 6 8 4 2" xfId="4248" xr:uid="{00000000-0005-0000-0000-000004130000}"/>
    <cellStyle name="Note 6 8 4 2 2" xfId="4249" xr:uid="{00000000-0005-0000-0000-000005130000}"/>
    <cellStyle name="Note 6 8 4 3" xfId="4250" xr:uid="{00000000-0005-0000-0000-000006130000}"/>
    <cellStyle name="Note 6 8 5" xfId="4251" xr:uid="{00000000-0005-0000-0000-000007130000}"/>
    <cellStyle name="Note 6 8 5 2" xfId="4252" xr:uid="{00000000-0005-0000-0000-000008130000}"/>
    <cellStyle name="Note 6 8 6" xfId="4253" xr:uid="{00000000-0005-0000-0000-000009130000}"/>
    <cellStyle name="Note 7 2" xfId="4254" xr:uid="{00000000-0005-0000-0000-00000A130000}"/>
    <cellStyle name="Note 7 2 2" xfId="4255" xr:uid="{00000000-0005-0000-0000-00000B130000}"/>
    <cellStyle name="Note 7 2 2 2" xfId="4256" xr:uid="{00000000-0005-0000-0000-00000C130000}"/>
    <cellStyle name="Note 7 2 2 2 2" xfId="4257" xr:uid="{00000000-0005-0000-0000-00000D130000}"/>
    <cellStyle name="Note 7 2 2 2 2 2" xfId="4258" xr:uid="{00000000-0005-0000-0000-00000E130000}"/>
    <cellStyle name="Note 7 2 2 2 2 2 2" xfId="4259" xr:uid="{00000000-0005-0000-0000-00000F130000}"/>
    <cellStyle name="Note 7 2 2 2 2 3" xfId="4260" xr:uid="{00000000-0005-0000-0000-000010130000}"/>
    <cellStyle name="Note 7 2 2 2 3" xfId="4261" xr:uid="{00000000-0005-0000-0000-000011130000}"/>
    <cellStyle name="Note 7 2 2 2 3 2" xfId="4262" xr:uid="{00000000-0005-0000-0000-000012130000}"/>
    <cellStyle name="Note 7 2 2 2 4" xfId="4263" xr:uid="{00000000-0005-0000-0000-000013130000}"/>
    <cellStyle name="Note 7 2 2 3" xfId="4264" xr:uid="{00000000-0005-0000-0000-000014130000}"/>
    <cellStyle name="Note 7 2 2 3 2" xfId="4265" xr:uid="{00000000-0005-0000-0000-000015130000}"/>
    <cellStyle name="Note 7 2 2 3 2 2" xfId="4266" xr:uid="{00000000-0005-0000-0000-000016130000}"/>
    <cellStyle name="Note 7 2 2 3 3" xfId="4267" xr:uid="{00000000-0005-0000-0000-000017130000}"/>
    <cellStyle name="Note 7 2 2 4" xfId="4268" xr:uid="{00000000-0005-0000-0000-000018130000}"/>
    <cellStyle name="Note 7 2 2 4 2" xfId="4269" xr:uid="{00000000-0005-0000-0000-000019130000}"/>
    <cellStyle name="Note 7 2 2 5" xfId="4270" xr:uid="{00000000-0005-0000-0000-00001A130000}"/>
    <cellStyle name="Note 7 2 2 5 2" xfId="4271" xr:uid="{00000000-0005-0000-0000-00001B130000}"/>
    <cellStyle name="Note 7 2 2 6" xfId="4272" xr:uid="{00000000-0005-0000-0000-00001C130000}"/>
    <cellStyle name="Note 7 2 3" xfId="4273" xr:uid="{00000000-0005-0000-0000-00001D130000}"/>
    <cellStyle name="Note 7 2 3 2" xfId="4274" xr:uid="{00000000-0005-0000-0000-00001E130000}"/>
    <cellStyle name="Note 7 2 3 2 2" xfId="4275" xr:uid="{00000000-0005-0000-0000-00001F130000}"/>
    <cellStyle name="Note 7 2 3 2 2 2" xfId="4276" xr:uid="{00000000-0005-0000-0000-000020130000}"/>
    <cellStyle name="Note 7 2 3 2 3" xfId="4277" xr:uid="{00000000-0005-0000-0000-000021130000}"/>
    <cellStyle name="Note 7 2 3 3" xfId="4278" xr:uid="{00000000-0005-0000-0000-000022130000}"/>
    <cellStyle name="Note 7 2 3 3 2" xfId="4279" xr:uid="{00000000-0005-0000-0000-000023130000}"/>
    <cellStyle name="Note 7 2 3 4" xfId="4280" xr:uid="{00000000-0005-0000-0000-000024130000}"/>
    <cellStyle name="Note 7 2 4" xfId="4281" xr:uid="{00000000-0005-0000-0000-000025130000}"/>
    <cellStyle name="Note 7 2 4 2" xfId="4282" xr:uid="{00000000-0005-0000-0000-000026130000}"/>
    <cellStyle name="Note 7 2 4 2 2" xfId="4283" xr:uid="{00000000-0005-0000-0000-000027130000}"/>
    <cellStyle name="Note 7 2 4 3" xfId="4284" xr:uid="{00000000-0005-0000-0000-000028130000}"/>
    <cellStyle name="Note 7 2 5" xfId="4285" xr:uid="{00000000-0005-0000-0000-000029130000}"/>
    <cellStyle name="Note 7 2 5 2" xfId="4286" xr:uid="{00000000-0005-0000-0000-00002A130000}"/>
    <cellStyle name="Note 7 2 6" xfId="4287" xr:uid="{00000000-0005-0000-0000-00002B130000}"/>
    <cellStyle name="Note 7 3" xfId="4288" xr:uid="{00000000-0005-0000-0000-00002C130000}"/>
    <cellStyle name="Note 7 3 2" xfId="4289" xr:uid="{00000000-0005-0000-0000-00002D130000}"/>
    <cellStyle name="Note 7 3 2 2" xfId="4290" xr:uid="{00000000-0005-0000-0000-00002E130000}"/>
    <cellStyle name="Note 7 3 2 2 2" xfId="4291" xr:uid="{00000000-0005-0000-0000-00002F130000}"/>
    <cellStyle name="Note 7 3 2 2 2 2" xfId="4292" xr:uid="{00000000-0005-0000-0000-000030130000}"/>
    <cellStyle name="Note 7 3 2 2 2 2 2" xfId="4293" xr:uid="{00000000-0005-0000-0000-000031130000}"/>
    <cellStyle name="Note 7 3 2 2 2 3" xfId="4294" xr:uid="{00000000-0005-0000-0000-000032130000}"/>
    <cellStyle name="Note 7 3 2 2 3" xfId="4295" xr:uid="{00000000-0005-0000-0000-000033130000}"/>
    <cellStyle name="Note 7 3 2 2 3 2" xfId="4296" xr:uid="{00000000-0005-0000-0000-000034130000}"/>
    <cellStyle name="Note 7 3 2 2 4" xfId="4297" xr:uid="{00000000-0005-0000-0000-000035130000}"/>
    <cellStyle name="Note 7 3 2 3" xfId="4298" xr:uid="{00000000-0005-0000-0000-000036130000}"/>
    <cellStyle name="Note 7 3 2 3 2" xfId="4299" xr:uid="{00000000-0005-0000-0000-000037130000}"/>
    <cellStyle name="Note 7 3 2 3 2 2" xfId="4300" xr:uid="{00000000-0005-0000-0000-000038130000}"/>
    <cellStyle name="Note 7 3 2 3 3" xfId="4301" xr:uid="{00000000-0005-0000-0000-000039130000}"/>
    <cellStyle name="Note 7 3 2 4" xfId="4302" xr:uid="{00000000-0005-0000-0000-00003A130000}"/>
    <cellStyle name="Note 7 3 2 4 2" xfId="4303" xr:uid="{00000000-0005-0000-0000-00003B130000}"/>
    <cellStyle name="Note 7 3 2 5" xfId="4304" xr:uid="{00000000-0005-0000-0000-00003C130000}"/>
    <cellStyle name="Note 7 3 2 5 2" xfId="4305" xr:uid="{00000000-0005-0000-0000-00003D130000}"/>
    <cellStyle name="Note 7 3 2 6" xfId="4306" xr:uid="{00000000-0005-0000-0000-00003E130000}"/>
    <cellStyle name="Note 7 3 3" xfId="4307" xr:uid="{00000000-0005-0000-0000-00003F130000}"/>
    <cellStyle name="Note 7 3 3 2" xfId="4308" xr:uid="{00000000-0005-0000-0000-000040130000}"/>
    <cellStyle name="Note 7 3 3 2 2" xfId="4309" xr:uid="{00000000-0005-0000-0000-000041130000}"/>
    <cellStyle name="Note 7 3 3 2 2 2" xfId="4310" xr:uid="{00000000-0005-0000-0000-000042130000}"/>
    <cellStyle name="Note 7 3 3 2 3" xfId="4311" xr:uid="{00000000-0005-0000-0000-000043130000}"/>
    <cellStyle name="Note 7 3 3 3" xfId="4312" xr:uid="{00000000-0005-0000-0000-000044130000}"/>
    <cellStyle name="Note 7 3 3 3 2" xfId="4313" xr:uid="{00000000-0005-0000-0000-000045130000}"/>
    <cellStyle name="Note 7 3 3 4" xfId="4314" xr:uid="{00000000-0005-0000-0000-000046130000}"/>
    <cellStyle name="Note 7 3 4" xfId="4315" xr:uid="{00000000-0005-0000-0000-000047130000}"/>
    <cellStyle name="Note 7 3 4 2" xfId="4316" xr:uid="{00000000-0005-0000-0000-000048130000}"/>
    <cellStyle name="Note 7 3 4 2 2" xfId="4317" xr:uid="{00000000-0005-0000-0000-000049130000}"/>
    <cellStyle name="Note 7 3 4 3" xfId="4318" xr:uid="{00000000-0005-0000-0000-00004A130000}"/>
    <cellStyle name="Note 7 3 5" xfId="4319" xr:uid="{00000000-0005-0000-0000-00004B130000}"/>
    <cellStyle name="Note 7 3 5 2" xfId="4320" xr:uid="{00000000-0005-0000-0000-00004C130000}"/>
    <cellStyle name="Note 7 3 6" xfId="4321" xr:uid="{00000000-0005-0000-0000-00004D130000}"/>
    <cellStyle name="Note 7 4" xfId="4322" xr:uid="{00000000-0005-0000-0000-00004E130000}"/>
    <cellStyle name="Note 7 4 2" xfId="4323" xr:uid="{00000000-0005-0000-0000-00004F130000}"/>
    <cellStyle name="Note 7 4 2 2" xfId="4324" xr:uid="{00000000-0005-0000-0000-000050130000}"/>
    <cellStyle name="Note 7 4 2 2 2" xfId="4325" xr:uid="{00000000-0005-0000-0000-000051130000}"/>
    <cellStyle name="Note 7 4 2 2 2 2" xfId="4326" xr:uid="{00000000-0005-0000-0000-000052130000}"/>
    <cellStyle name="Note 7 4 2 2 2 2 2" xfId="4327" xr:uid="{00000000-0005-0000-0000-000053130000}"/>
    <cellStyle name="Note 7 4 2 2 2 3" xfId="4328" xr:uid="{00000000-0005-0000-0000-000054130000}"/>
    <cellStyle name="Note 7 4 2 2 3" xfId="4329" xr:uid="{00000000-0005-0000-0000-000055130000}"/>
    <cellStyle name="Note 7 4 2 2 3 2" xfId="4330" xr:uid="{00000000-0005-0000-0000-000056130000}"/>
    <cellStyle name="Note 7 4 2 2 4" xfId="4331" xr:uid="{00000000-0005-0000-0000-000057130000}"/>
    <cellStyle name="Note 7 4 2 3" xfId="4332" xr:uid="{00000000-0005-0000-0000-000058130000}"/>
    <cellStyle name="Note 7 4 2 3 2" xfId="4333" xr:uid="{00000000-0005-0000-0000-000059130000}"/>
    <cellStyle name="Note 7 4 2 3 2 2" xfId="4334" xr:uid="{00000000-0005-0000-0000-00005A130000}"/>
    <cellStyle name="Note 7 4 2 3 3" xfId="4335" xr:uid="{00000000-0005-0000-0000-00005B130000}"/>
    <cellStyle name="Note 7 4 2 4" xfId="4336" xr:uid="{00000000-0005-0000-0000-00005C130000}"/>
    <cellStyle name="Note 7 4 2 4 2" xfId="4337" xr:uid="{00000000-0005-0000-0000-00005D130000}"/>
    <cellStyle name="Note 7 4 2 5" xfId="4338" xr:uid="{00000000-0005-0000-0000-00005E130000}"/>
    <cellStyle name="Note 7 4 2 5 2" xfId="4339" xr:uid="{00000000-0005-0000-0000-00005F130000}"/>
    <cellStyle name="Note 7 4 2 6" xfId="4340" xr:uid="{00000000-0005-0000-0000-000060130000}"/>
    <cellStyle name="Note 7 4 3" xfId="4341" xr:uid="{00000000-0005-0000-0000-000061130000}"/>
    <cellStyle name="Note 7 4 3 2" xfId="4342" xr:uid="{00000000-0005-0000-0000-000062130000}"/>
    <cellStyle name="Note 7 4 3 2 2" xfId="4343" xr:uid="{00000000-0005-0000-0000-000063130000}"/>
    <cellStyle name="Note 7 4 3 2 2 2" xfId="4344" xr:uid="{00000000-0005-0000-0000-000064130000}"/>
    <cellStyle name="Note 7 4 3 2 3" xfId="4345" xr:uid="{00000000-0005-0000-0000-000065130000}"/>
    <cellStyle name="Note 7 4 3 3" xfId="4346" xr:uid="{00000000-0005-0000-0000-000066130000}"/>
    <cellStyle name="Note 7 4 3 3 2" xfId="4347" xr:uid="{00000000-0005-0000-0000-000067130000}"/>
    <cellStyle name="Note 7 4 3 4" xfId="4348" xr:uid="{00000000-0005-0000-0000-000068130000}"/>
    <cellStyle name="Note 7 4 4" xfId="4349" xr:uid="{00000000-0005-0000-0000-000069130000}"/>
    <cellStyle name="Note 7 4 4 2" xfId="4350" xr:uid="{00000000-0005-0000-0000-00006A130000}"/>
    <cellStyle name="Note 7 4 4 2 2" xfId="4351" xr:uid="{00000000-0005-0000-0000-00006B130000}"/>
    <cellStyle name="Note 7 4 4 3" xfId="4352" xr:uid="{00000000-0005-0000-0000-00006C130000}"/>
    <cellStyle name="Note 7 4 5" xfId="4353" xr:uid="{00000000-0005-0000-0000-00006D130000}"/>
    <cellStyle name="Note 7 4 5 2" xfId="4354" xr:uid="{00000000-0005-0000-0000-00006E130000}"/>
    <cellStyle name="Note 7 4 6" xfId="4355" xr:uid="{00000000-0005-0000-0000-00006F130000}"/>
    <cellStyle name="Note 7 5" xfId="4356" xr:uid="{00000000-0005-0000-0000-000070130000}"/>
    <cellStyle name="Note 7 5 2" xfId="4357" xr:uid="{00000000-0005-0000-0000-000071130000}"/>
    <cellStyle name="Note 7 5 2 2" xfId="4358" xr:uid="{00000000-0005-0000-0000-000072130000}"/>
    <cellStyle name="Note 7 5 2 2 2" xfId="4359" xr:uid="{00000000-0005-0000-0000-000073130000}"/>
    <cellStyle name="Note 7 5 2 2 2 2" xfId="4360" xr:uid="{00000000-0005-0000-0000-000074130000}"/>
    <cellStyle name="Note 7 5 2 2 2 2 2" xfId="4361" xr:uid="{00000000-0005-0000-0000-000075130000}"/>
    <cellStyle name="Note 7 5 2 2 2 3" xfId="4362" xr:uid="{00000000-0005-0000-0000-000076130000}"/>
    <cellStyle name="Note 7 5 2 2 3" xfId="4363" xr:uid="{00000000-0005-0000-0000-000077130000}"/>
    <cellStyle name="Note 7 5 2 2 3 2" xfId="4364" xr:uid="{00000000-0005-0000-0000-000078130000}"/>
    <cellStyle name="Note 7 5 2 2 4" xfId="4365" xr:uid="{00000000-0005-0000-0000-000079130000}"/>
    <cellStyle name="Note 7 5 2 3" xfId="4366" xr:uid="{00000000-0005-0000-0000-00007A130000}"/>
    <cellStyle name="Note 7 5 2 3 2" xfId="4367" xr:uid="{00000000-0005-0000-0000-00007B130000}"/>
    <cellStyle name="Note 7 5 2 3 2 2" xfId="4368" xr:uid="{00000000-0005-0000-0000-00007C130000}"/>
    <cellStyle name="Note 7 5 2 3 3" xfId="4369" xr:uid="{00000000-0005-0000-0000-00007D130000}"/>
    <cellStyle name="Note 7 5 2 4" xfId="4370" xr:uid="{00000000-0005-0000-0000-00007E130000}"/>
    <cellStyle name="Note 7 5 2 4 2" xfId="4371" xr:uid="{00000000-0005-0000-0000-00007F130000}"/>
    <cellStyle name="Note 7 5 2 5" xfId="4372" xr:uid="{00000000-0005-0000-0000-000080130000}"/>
    <cellStyle name="Note 7 5 2 5 2" xfId="4373" xr:uid="{00000000-0005-0000-0000-000081130000}"/>
    <cellStyle name="Note 7 5 2 6" xfId="4374" xr:uid="{00000000-0005-0000-0000-000082130000}"/>
    <cellStyle name="Note 7 5 3" xfId="4375" xr:uid="{00000000-0005-0000-0000-000083130000}"/>
    <cellStyle name="Note 7 5 3 2" xfId="4376" xr:uid="{00000000-0005-0000-0000-000084130000}"/>
    <cellStyle name="Note 7 5 3 2 2" xfId="4377" xr:uid="{00000000-0005-0000-0000-000085130000}"/>
    <cellStyle name="Note 7 5 3 2 2 2" xfId="4378" xr:uid="{00000000-0005-0000-0000-000086130000}"/>
    <cellStyle name="Note 7 5 3 2 3" xfId="4379" xr:uid="{00000000-0005-0000-0000-000087130000}"/>
    <cellStyle name="Note 7 5 3 3" xfId="4380" xr:uid="{00000000-0005-0000-0000-000088130000}"/>
    <cellStyle name="Note 7 5 3 3 2" xfId="4381" xr:uid="{00000000-0005-0000-0000-000089130000}"/>
    <cellStyle name="Note 7 5 3 4" xfId="4382" xr:uid="{00000000-0005-0000-0000-00008A130000}"/>
    <cellStyle name="Note 7 5 4" xfId="4383" xr:uid="{00000000-0005-0000-0000-00008B130000}"/>
    <cellStyle name="Note 7 5 4 2" xfId="4384" xr:uid="{00000000-0005-0000-0000-00008C130000}"/>
    <cellStyle name="Note 7 5 4 2 2" xfId="4385" xr:uid="{00000000-0005-0000-0000-00008D130000}"/>
    <cellStyle name="Note 7 5 4 3" xfId="4386" xr:uid="{00000000-0005-0000-0000-00008E130000}"/>
    <cellStyle name="Note 7 5 5" xfId="4387" xr:uid="{00000000-0005-0000-0000-00008F130000}"/>
    <cellStyle name="Note 7 5 5 2" xfId="4388" xr:uid="{00000000-0005-0000-0000-000090130000}"/>
    <cellStyle name="Note 7 5 6" xfId="4389" xr:uid="{00000000-0005-0000-0000-000091130000}"/>
    <cellStyle name="Note 7 6" xfId="4390" xr:uid="{00000000-0005-0000-0000-000092130000}"/>
    <cellStyle name="Note 7 6 2" xfId="4391" xr:uid="{00000000-0005-0000-0000-000093130000}"/>
    <cellStyle name="Note 7 6 2 2" xfId="4392" xr:uid="{00000000-0005-0000-0000-000094130000}"/>
    <cellStyle name="Note 7 6 2 2 2" xfId="4393" xr:uid="{00000000-0005-0000-0000-000095130000}"/>
    <cellStyle name="Note 7 6 2 2 2 2" xfId="4394" xr:uid="{00000000-0005-0000-0000-000096130000}"/>
    <cellStyle name="Note 7 6 2 2 2 2 2" xfId="4395" xr:uid="{00000000-0005-0000-0000-000097130000}"/>
    <cellStyle name="Note 7 6 2 2 2 3" xfId="4396" xr:uid="{00000000-0005-0000-0000-000098130000}"/>
    <cellStyle name="Note 7 6 2 2 3" xfId="4397" xr:uid="{00000000-0005-0000-0000-000099130000}"/>
    <cellStyle name="Note 7 6 2 2 3 2" xfId="4398" xr:uid="{00000000-0005-0000-0000-00009A130000}"/>
    <cellStyle name="Note 7 6 2 2 4" xfId="4399" xr:uid="{00000000-0005-0000-0000-00009B130000}"/>
    <cellStyle name="Note 7 6 2 3" xfId="4400" xr:uid="{00000000-0005-0000-0000-00009C130000}"/>
    <cellStyle name="Note 7 6 2 3 2" xfId="4401" xr:uid="{00000000-0005-0000-0000-00009D130000}"/>
    <cellStyle name="Note 7 6 2 3 2 2" xfId="4402" xr:uid="{00000000-0005-0000-0000-00009E130000}"/>
    <cellStyle name="Note 7 6 2 3 3" xfId="4403" xr:uid="{00000000-0005-0000-0000-00009F130000}"/>
    <cellStyle name="Note 7 6 2 4" xfId="4404" xr:uid="{00000000-0005-0000-0000-0000A0130000}"/>
    <cellStyle name="Note 7 6 2 4 2" xfId="4405" xr:uid="{00000000-0005-0000-0000-0000A1130000}"/>
    <cellStyle name="Note 7 6 2 5" xfId="4406" xr:uid="{00000000-0005-0000-0000-0000A2130000}"/>
    <cellStyle name="Note 7 6 2 5 2" xfId="4407" xr:uid="{00000000-0005-0000-0000-0000A3130000}"/>
    <cellStyle name="Note 7 6 2 6" xfId="4408" xr:uid="{00000000-0005-0000-0000-0000A4130000}"/>
    <cellStyle name="Note 7 6 3" xfId="4409" xr:uid="{00000000-0005-0000-0000-0000A5130000}"/>
    <cellStyle name="Note 7 6 3 2" xfId="4410" xr:uid="{00000000-0005-0000-0000-0000A6130000}"/>
    <cellStyle name="Note 7 6 3 2 2" xfId="4411" xr:uid="{00000000-0005-0000-0000-0000A7130000}"/>
    <cellStyle name="Note 7 6 3 2 2 2" xfId="4412" xr:uid="{00000000-0005-0000-0000-0000A8130000}"/>
    <cellStyle name="Note 7 6 3 2 3" xfId="4413" xr:uid="{00000000-0005-0000-0000-0000A9130000}"/>
    <cellStyle name="Note 7 6 3 3" xfId="4414" xr:uid="{00000000-0005-0000-0000-0000AA130000}"/>
    <cellStyle name="Note 7 6 3 3 2" xfId="4415" xr:uid="{00000000-0005-0000-0000-0000AB130000}"/>
    <cellStyle name="Note 7 6 3 4" xfId="4416" xr:uid="{00000000-0005-0000-0000-0000AC130000}"/>
    <cellStyle name="Note 7 6 4" xfId="4417" xr:uid="{00000000-0005-0000-0000-0000AD130000}"/>
    <cellStyle name="Note 7 6 4 2" xfId="4418" xr:uid="{00000000-0005-0000-0000-0000AE130000}"/>
    <cellStyle name="Note 7 6 4 2 2" xfId="4419" xr:uid="{00000000-0005-0000-0000-0000AF130000}"/>
    <cellStyle name="Note 7 6 4 3" xfId="4420" xr:uid="{00000000-0005-0000-0000-0000B0130000}"/>
    <cellStyle name="Note 7 6 5" xfId="4421" xr:uid="{00000000-0005-0000-0000-0000B1130000}"/>
    <cellStyle name="Note 7 6 5 2" xfId="4422" xr:uid="{00000000-0005-0000-0000-0000B2130000}"/>
    <cellStyle name="Note 7 6 6" xfId="4423" xr:uid="{00000000-0005-0000-0000-0000B3130000}"/>
    <cellStyle name="Note 7 7" xfId="4424" xr:uid="{00000000-0005-0000-0000-0000B4130000}"/>
    <cellStyle name="Note 7 7 2" xfId="4425" xr:uid="{00000000-0005-0000-0000-0000B5130000}"/>
    <cellStyle name="Note 7 7 2 2" xfId="4426" xr:uid="{00000000-0005-0000-0000-0000B6130000}"/>
    <cellStyle name="Note 7 7 2 2 2" xfId="4427" xr:uid="{00000000-0005-0000-0000-0000B7130000}"/>
    <cellStyle name="Note 7 7 2 2 2 2" xfId="4428" xr:uid="{00000000-0005-0000-0000-0000B8130000}"/>
    <cellStyle name="Note 7 7 2 2 2 2 2" xfId="4429" xr:uid="{00000000-0005-0000-0000-0000B9130000}"/>
    <cellStyle name="Note 7 7 2 2 2 3" xfId="4430" xr:uid="{00000000-0005-0000-0000-0000BA130000}"/>
    <cellStyle name="Note 7 7 2 2 3" xfId="4431" xr:uid="{00000000-0005-0000-0000-0000BB130000}"/>
    <cellStyle name="Note 7 7 2 2 3 2" xfId="4432" xr:uid="{00000000-0005-0000-0000-0000BC130000}"/>
    <cellStyle name="Note 7 7 2 2 4" xfId="4433" xr:uid="{00000000-0005-0000-0000-0000BD130000}"/>
    <cellStyle name="Note 7 7 2 3" xfId="4434" xr:uid="{00000000-0005-0000-0000-0000BE130000}"/>
    <cellStyle name="Note 7 7 2 3 2" xfId="4435" xr:uid="{00000000-0005-0000-0000-0000BF130000}"/>
    <cellStyle name="Note 7 7 2 3 2 2" xfId="4436" xr:uid="{00000000-0005-0000-0000-0000C0130000}"/>
    <cellStyle name="Note 7 7 2 3 3" xfId="4437" xr:uid="{00000000-0005-0000-0000-0000C1130000}"/>
    <cellStyle name="Note 7 7 2 4" xfId="4438" xr:uid="{00000000-0005-0000-0000-0000C2130000}"/>
    <cellStyle name="Note 7 7 2 4 2" xfId="4439" xr:uid="{00000000-0005-0000-0000-0000C3130000}"/>
    <cellStyle name="Note 7 7 2 5" xfId="4440" xr:uid="{00000000-0005-0000-0000-0000C4130000}"/>
    <cellStyle name="Note 7 7 2 5 2" xfId="4441" xr:uid="{00000000-0005-0000-0000-0000C5130000}"/>
    <cellStyle name="Note 7 7 2 6" xfId="4442" xr:uid="{00000000-0005-0000-0000-0000C6130000}"/>
    <cellStyle name="Note 7 7 3" xfId="4443" xr:uid="{00000000-0005-0000-0000-0000C7130000}"/>
    <cellStyle name="Note 7 7 3 2" xfId="4444" xr:uid="{00000000-0005-0000-0000-0000C8130000}"/>
    <cellStyle name="Note 7 7 3 2 2" xfId="4445" xr:uid="{00000000-0005-0000-0000-0000C9130000}"/>
    <cellStyle name="Note 7 7 3 2 2 2" xfId="4446" xr:uid="{00000000-0005-0000-0000-0000CA130000}"/>
    <cellStyle name="Note 7 7 3 2 3" xfId="4447" xr:uid="{00000000-0005-0000-0000-0000CB130000}"/>
    <cellStyle name="Note 7 7 3 3" xfId="4448" xr:uid="{00000000-0005-0000-0000-0000CC130000}"/>
    <cellStyle name="Note 7 7 3 3 2" xfId="4449" xr:uid="{00000000-0005-0000-0000-0000CD130000}"/>
    <cellStyle name="Note 7 7 3 4" xfId="4450" xr:uid="{00000000-0005-0000-0000-0000CE130000}"/>
    <cellStyle name="Note 7 7 4" xfId="4451" xr:uid="{00000000-0005-0000-0000-0000CF130000}"/>
    <cellStyle name="Note 7 7 4 2" xfId="4452" xr:uid="{00000000-0005-0000-0000-0000D0130000}"/>
    <cellStyle name="Note 7 7 4 2 2" xfId="4453" xr:uid="{00000000-0005-0000-0000-0000D1130000}"/>
    <cellStyle name="Note 7 7 4 3" xfId="4454" xr:uid="{00000000-0005-0000-0000-0000D2130000}"/>
    <cellStyle name="Note 7 7 5" xfId="4455" xr:uid="{00000000-0005-0000-0000-0000D3130000}"/>
    <cellStyle name="Note 7 7 5 2" xfId="4456" xr:uid="{00000000-0005-0000-0000-0000D4130000}"/>
    <cellStyle name="Note 7 7 6" xfId="4457" xr:uid="{00000000-0005-0000-0000-0000D5130000}"/>
    <cellStyle name="Note 7 8" xfId="4458" xr:uid="{00000000-0005-0000-0000-0000D6130000}"/>
    <cellStyle name="Note 7 8 2" xfId="4459" xr:uid="{00000000-0005-0000-0000-0000D7130000}"/>
    <cellStyle name="Note 7 8 2 2" xfId="4460" xr:uid="{00000000-0005-0000-0000-0000D8130000}"/>
    <cellStyle name="Note 7 8 2 2 2" xfId="4461" xr:uid="{00000000-0005-0000-0000-0000D9130000}"/>
    <cellStyle name="Note 7 8 2 2 2 2" xfId="4462" xr:uid="{00000000-0005-0000-0000-0000DA130000}"/>
    <cellStyle name="Note 7 8 2 2 2 2 2" xfId="4463" xr:uid="{00000000-0005-0000-0000-0000DB130000}"/>
    <cellStyle name="Note 7 8 2 2 2 3" xfId="4464" xr:uid="{00000000-0005-0000-0000-0000DC130000}"/>
    <cellStyle name="Note 7 8 2 2 3" xfId="4465" xr:uid="{00000000-0005-0000-0000-0000DD130000}"/>
    <cellStyle name="Note 7 8 2 2 3 2" xfId="4466" xr:uid="{00000000-0005-0000-0000-0000DE130000}"/>
    <cellStyle name="Note 7 8 2 2 4" xfId="4467" xr:uid="{00000000-0005-0000-0000-0000DF130000}"/>
    <cellStyle name="Note 7 8 2 3" xfId="4468" xr:uid="{00000000-0005-0000-0000-0000E0130000}"/>
    <cellStyle name="Note 7 8 2 3 2" xfId="4469" xr:uid="{00000000-0005-0000-0000-0000E1130000}"/>
    <cellStyle name="Note 7 8 2 3 2 2" xfId="4470" xr:uid="{00000000-0005-0000-0000-0000E2130000}"/>
    <cellStyle name="Note 7 8 2 3 3" xfId="4471" xr:uid="{00000000-0005-0000-0000-0000E3130000}"/>
    <cellStyle name="Note 7 8 2 4" xfId="4472" xr:uid="{00000000-0005-0000-0000-0000E4130000}"/>
    <cellStyle name="Note 7 8 2 4 2" xfId="4473" xr:uid="{00000000-0005-0000-0000-0000E5130000}"/>
    <cellStyle name="Note 7 8 2 5" xfId="4474" xr:uid="{00000000-0005-0000-0000-0000E6130000}"/>
    <cellStyle name="Note 7 8 2 5 2" xfId="4475" xr:uid="{00000000-0005-0000-0000-0000E7130000}"/>
    <cellStyle name="Note 7 8 2 6" xfId="4476" xr:uid="{00000000-0005-0000-0000-0000E8130000}"/>
    <cellStyle name="Note 7 8 3" xfId="4477" xr:uid="{00000000-0005-0000-0000-0000E9130000}"/>
    <cellStyle name="Note 7 8 3 2" xfId="4478" xr:uid="{00000000-0005-0000-0000-0000EA130000}"/>
    <cellStyle name="Note 7 8 3 2 2" xfId="4479" xr:uid="{00000000-0005-0000-0000-0000EB130000}"/>
    <cellStyle name="Note 7 8 3 2 2 2" xfId="4480" xr:uid="{00000000-0005-0000-0000-0000EC130000}"/>
    <cellStyle name="Note 7 8 3 2 3" xfId="4481" xr:uid="{00000000-0005-0000-0000-0000ED130000}"/>
    <cellStyle name="Note 7 8 3 3" xfId="4482" xr:uid="{00000000-0005-0000-0000-0000EE130000}"/>
    <cellStyle name="Note 7 8 3 3 2" xfId="4483" xr:uid="{00000000-0005-0000-0000-0000EF130000}"/>
    <cellStyle name="Note 7 8 3 4" xfId="4484" xr:uid="{00000000-0005-0000-0000-0000F0130000}"/>
    <cellStyle name="Note 7 8 4" xfId="4485" xr:uid="{00000000-0005-0000-0000-0000F1130000}"/>
    <cellStyle name="Note 7 8 4 2" xfId="4486" xr:uid="{00000000-0005-0000-0000-0000F2130000}"/>
    <cellStyle name="Note 7 8 4 2 2" xfId="4487" xr:uid="{00000000-0005-0000-0000-0000F3130000}"/>
    <cellStyle name="Note 7 8 4 3" xfId="4488" xr:uid="{00000000-0005-0000-0000-0000F4130000}"/>
    <cellStyle name="Note 7 8 5" xfId="4489" xr:uid="{00000000-0005-0000-0000-0000F5130000}"/>
    <cellStyle name="Note 7 8 5 2" xfId="4490" xr:uid="{00000000-0005-0000-0000-0000F6130000}"/>
    <cellStyle name="Note 7 8 6" xfId="4491" xr:uid="{00000000-0005-0000-0000-0000F7130000}"/>
    <cellStyle name="Note 8 2" xfId="4492" xr:uid="{00000000-0005-0000-0000-0000F8130000}"/>
    <cellStyle name="Note 8 2 2" xfId="4493" xr:uid="{00000000-0005-0000-0000-0000F9130000}"/>
    <cellStyle name="Note 8 2 2 2" xfId="4494" xr:uid="{00000000-0005-0000-0000-0000FA130000}"/>
    <cellStyle name="Note 8 2 2 2 2" xfId="4495" xr:uid="{00000000-0005-0000-0000-0000FB130000}"/>
    <cellStyle name="Note 8 2 2 2 2 2" xfId="4496" xr:uid="{00000000-0005-0000-0000-0000FC130000}"/>
    <cellStyle name="Note 8 2 2 2 2 2 2" xfId="4497" xr:uid="{00000000-0005-0000-0000-0000FD130000}"/>
    <cellStyle name="Note 8 2 2 2 2 3" xfId="4498" xr:uid="{00000000-0005-0000-0000-0000FE130000}"/>
    <cellStyle name="Note 8 2 2 2 3" xfId="4499" xr:uid="{00000000-0005-0000-0000-0000FF130000}"/>
    <cellStyle name="Note 8 2 2 2 3 2" xfId="4500" xr:uid="{00000000-0005-0000-0000-000000140000}"/>
    <cellStyle name="Note 8 2 2 2 4" xfId="4501" xr:uid="{00000000-0005-0000-0000-000001140000}"/>
    <cellStyle name="Note 8 2 2 3" xfId="4502" xr:uid="{00000000-0005-0000-0000-000002140000}"/>
    <cellStyle name="Note 8 2 2 3 2" xfId="4503" xr:uid="{00000000-0005-0000-0000-000003140000}"/>
    <cellStyle name="Note 8 2 2 3 2 2" xfId="4504" xr:uid="{00000000-0005-0000-0000-000004140000}"/>
    <cellStyle name="Note 8 2 2 3 3" xfId="4505" xr:uid="{00000000-0005-0000-0000-000005140000}"/>
    <cellStyle name="Note 8 2 2 4" xfId="4506" xr:uid="{00000000-0005-0000-0000-000006140000}"/>
    <cellStyle name="Note 8 2 2 4 2" xfId="4507" xr:uid="{00000000-0005-0000-0000-000007140000}"/>
    <cellStyle name="Note 8 2 2 5" xfId="4508" xr:uid="{00000000-0005-0000-0000-000008140000}"/>
    <cellStyle name="Note 8 2 2 5 2" xfId="4509" xr:uid="{00000000-0005-0000-0000-000009140000}"/>
    <cellStyle name="Note 8 2 2 6" xfId="4510" xr:uid="{00000000-0005-0000-0000-00000A140000}"/>
    <cellStyle name="Note 8 2 3" xfId="4511" xr:uid="{00000000-0005-0000-0000-00000B140000}"/>
    <cellStyle name="Note 8 2 3 2" xfId="4512" xr:uid="{00000000-0005-0000-0000-00000C140000}"/>
    <cellStyle name="Note 8 2 3 2 2" xfId="4513" xr:uid="{00000000-0005-0000-0000-00000D140000}"/>
    <cellStyle name="Note 8 2 3 2 2 2" xfId="4514" xr:uid="{00000000-0005-0000-0000-00000E140000}"/>
    <cellStyle name="Note 8 2 3 2 3" xfId="4515" xr:uid="{00000000-0005-0000-0000-00000F140000}"/>
    <cellStyle name="Note 8 2 3 3" xfId="4516" xr:uid="{00000000-0005-0000-0000-000010140000}"/>
    <cellStyle name="Note 8 2 3 3 2" xfId="4517" xr:uid="{00000000-0005-0000-0000-000011140000}"/>
    <cellStyle name="Note 8 2 3 4" xfId="4518" xr:uid="{00000000-0005-0000-0000-000012140000}"/>
    <cellStyle name="Note 8 2 4" xfId="4519" xr:uid="{00000000-0005-0000-0000-000013140000}"/>
    <cellStyle name="Note 8 2 4 2" xfId="4520" xr:uid="{00000000-0005-0000-0000-000014140000}"/>
    <cellStyle name="Note 8 2 4 2 2" xfId="4521" xr:uid="{00000000-0005-0000-0000-000015140000}"/>
    <cellStyle name="Note 8 2 4 3" xfId="4522" xr:uid="{00000000-0005-0000-0000-000016140000}"/>
    <cellStyle name="Note 8 2 5" xfId="4523" xr:uid="{00000000-0005-0000-0000-000017140000}"/>
    <cellStyle name="Note 8 2 5 2" xfId="4524" xr:uid="{00000000-0005-0000-0000-000018140000}"/>
    <cellStyle name="Note 8 2 6" xfId="4525" xr:uid="{00000000-0005-0000-0000-000019140000}"/>
    <cellStyle name="Note 8 3" xfId="4526" xr:uid="{00000000-0005-0000-0000-00001A140000}"/>
    <cellStyle name="Note 8 3 2" xfId="4527" xr:uid="{00000000-0005-0000-0000-00001B140000}"/>
    <cellStyle name="Note 8 3 2 2" xfId="4528" xr:uid="{00000000-0005-0000-0000-00001C140000}"/>
    <cellStyle name="Note 8 3 2 2 2" xfId="4529" xr:uid="{00000000-0005-0000-0000-00001D140000}"/>
    <cellStyle name="Note 8 3 2 2 2 2" xfId="4530" xr:uid="{00000000-0005-0000-0000-00001E140000}"/>
    <cellStyle name="Note 8 3 2 2 2 2 2" xfId="4531" xr:uid="{00000000-0005-0000-0000-00001F140000}"/>
    <cellStyle name="Note 8 3 2 2 2 3" xfId="4532" xr:uid="{00000000-0005-0000-0000-000020140000}"/>
    <cellStyle name="Note 8 3 2 2 3" xfId="4533" xr:uid="{00000000-0005-0000-0000-000021140000}"/>
    <cellStyle name="Note 8 3 2 2 3 2" xfId="4534" xr:uid="{00000000-0005-0000-0000-000022140000}"/>
    <cellStyle name="Note 8 3 2 2 4" xfId="4535" xr:uid="{00000000-0005-0000-0000-000023140000}"/>
    <cellStyle name="Note 8 3 2 3" xfId="4536" xr:uid="{00000000-0005-0000-0000-000024140000}"/>
    <cellStyle name="Note 8 3 2 3 2" xfId="4537" xr:uid="{00000000-0005-0000-0000-000025140000}"/>
    <cellStyle name="Note 8 3 2 3 2 2" xfId="4538" xr:uid="{00000000-0005-0000-0000-000026140000}"/>
    <cellStyle name="Note 8 3 2 3 3" xfId="4539" xr:uid="{00000000-0005-0000-0000-000027140000}"/>
    <cellStyle name="Note 8 3 2 4" xfId="4540" xr:uid="{00000000-0005-0000-0000-000028140000}"/>
    <cellStyle name="Note 8 3 2 4 2" xfId="4541" xr:uid="{00000000-0005-0000-0000-000029140000}"/>
    <cellStyle name="Note 8 3 2 5" xfId="4542" xr:uid="{00000000-0005-0000-0000-00002A140000}"/>
    <cellStyle name="Note 8 3 2 5 2" xfId="4543" xr:uid="{00000000-0005-0000-0000-00002B140000}"/>
    <cellStyle name="Note 8 3 2 6" xfId="4544" xr:uid="{00000000-0005-0000-0000-00002C140000}"/>
    <cellStyle name="Note 8 3 3" xfId="4545" xr:uid="{00000000-0005-0000-0000-00002D140000}"/>
    <cellStyle name="Note 8 3 3 2" xfId="4546" xr:uid="{00000000-0005-0000-0000-00002E140000}"/>
    <cellStyle name="Note 8 3 3 2 2" xfId="4547" xr:uid="{00000000-0005-0000-0000-00002F140000}"/>
    <cellStyle name="Note 8 3 3 2 2 2" xfId="4548" xr:uid="{00000000-0005-0000-0000-000030140000}"/>
    <cellStyle name="Note 8 3 3 2 3" xfId="4549" xr:uid="{00000000-0005-0000-0000-000031140000}"/>
    <cellStyle name="Note 8 3 3 3" xfId="4550" xr:uid="{00000000-0005-0000-0000-000032140000}"/>
    <cellStyle name="Note 8 3 3 3 2" xfId="4551" xr:uid="{00000000-0005-0000-0000-000033140000}"/>
    <cellStyle name="Note 8 3 3 4" xfId="4552" xr:uid="{00000000-0005-0000-0000-000034140000}"/>
    <cellStyle name="Note 8 3 4" xfId="4553" xr:uid="{00000000-0005-0000-0000-000035140000}"/>
    <cellStyle name="Note 8 3 4 2" xfId="4554" xr:uid="{00000000-0005-0000-0000-000036140000}"/>
    <cellStyle name="Note 8 3 4 2 2" xfId="4555" xr:uid="{00000000-0005-0000-0000-000037140000}"/>
    <cellStyle name="Note 8 3 4 3" xfId="4556" xr:uid="{00000000-0005-0000-0000-000038140000}"/>
    <cellStyle name="Note 8 3 5" xfId="4557" xr:uid="{00000000-0005-0000-0000-000039140000}"/>
    <cellStyle name="Note 8 3 5 2" xfId="4558" xr:uid="{00000000-0005-0000-0000-00003A140000}"/>
    <cellStyle name="Note 8 3 6" xfId="4559" xr:uid="{00000000-0005-0000-0000-00003B140000}"/>
    <cellStyle name="Note 8 4" xfId="4560" xr:uid="{00000000-0005-0000-0000-00003C140000}"/>
    <cellStyle name="Note 8 4 2" xfId="4561" xr:uid="{00000000-0005-0000-0000-00003D140000}"/>
    <cellStyle name="Note 8 4 2 2" xfId="4562" xr:uid="{00000000-0005-0000-0000-00003E140000}"/>
    <cellStyle name="Note 8 4 2 2 2" xfId="4563" xr:uid="{00000000-0005-0000-0000-00003F140000}"/>
    <cellStyle name="Note 8 4 2 2 2 2" xfId="4564" xr:uid="{00000000-0005-0000-0000-000040140000}"/>
    <cellStyle name="Note 8 4 2 2 2 2 2" xfId="4565" xr:uid="{00000000-0005-0000-0000-000041140000}"/>
    <cellStyle name="Note 8 4 2 2 2 3" xfId="4566" xr:uid="{00000000-0005-0000-0000-000042140000}"/>
    <cellStyle name="Note 8 4 2 2 3" xfId="4567" xr:uid="{00000000-0005-0000-0000-000043140000}"/>
    <cellStyle name="Note 8 4 2 2 3 2" xfId="4568" xr:uid="{00000000-0005-0000-0000-000044140000}"/>
    <cellStyle name="Note 8 4 2 2 4" xfId="4569" xr:uid="{00000000-0005-0000-0000-000045140000}"/>
    <cellStyle name="Note 8 4 2 3" xfId="4570" xr:uid="{00000000-0005-0000-0000-000046140000}"/>
    <cellStyle name="Note 8 4 2 3 2" xfId="4571" xr:uid="{00000000-0005-0000-0000-000047140000}"/>
    <cellStyle name="Note 8 4 2 3 2 2" xfId="4572" xr:uid="{00000000-0005-0000-0000-000048140000}"/>
    <cellStyle name="Note 8 4 2 3 3" xfId="4573" xr:uid="{00000000-0005-0000-0000-000049140000}"/>
    <cellStyle name="Note 8 4 2 4" xfId="4574" xr:uid="{00000000-0005-0000-0000-00004A140000}"/>
    <cellStyle name="Note 8 4 2 4 2" xfId="4575" xr:uid="{00000000-0005-0000-0000-00004B140000}"/>
    <cellStyle name="Note 8 4 2 5" xfId="4576" xr:uid="{00000000-0005-0000-0000-00004C140000}"/>
    <cellStyle name="Note 8 4 2 5 2" xfId="4577" xr:uid="{00000000-0005-0000-0000-00004D140000}"/>
    <cellStyle name="Note 8 4 2 6" xfId="4578" xr:uid="{00000000-0005-0000-0000-00004E140000}"/>
    <cellStyle name="Note 8 4 3" xfId="4579" xr:uid="{00000000-0005-0000-0000-00004F140000}"/>
    <cellStyle name="Note 8 4 3 2" xfId="4580" xr:uid="{00000000-0005-0000-0000-000050140000}"/>
    <cellStyle name="Note 8 4 3 2 2" xfId="4581" xr:uid="{00000000-0005-0000-0000-000051140000}"/>
    <cellStyle name="Note 8 4 3 2 2 2" xfId="4582" xr:uid="{00000000-0005-0000-0000-000052140000}"/>
    <cellStyle name="Note 8 4 3 2 3" xfId="4583" xr:uid="{00000000-0005-0000-0000-000053140000}"/>
    <cellStyle name="Note 8 4 3 3" xfId="4584" xr:uid="{00000000-0005-0000-0000-000054140000}"/>
    <cellStyle name="Note 8 4 3 3 2" xfId="4585" xr:uid="{00000000-0005-0000-0000-000055140000}"/>
    <cellStyle name="Note 8 4 3 4" xfId="4586" xr:uid="{00000000-0005-0000-0000-000056140000}"/>
    <cellStyle name="Note 8 4 4" xfId="4587" xr:uid="{00000000-0005-0000-0000-000057140000}"/>
    <cellStyle name="Note 8 4 4 2" xfId="4588" xr:uid="{00000000-0005-0000-0000-000058140000}"/>
    <cellStyle name="Note 8 4 4 2 2" xfId="4589" xr:uid="{00000000-0005-0000-0000-000059140000}"/>
    <cellStyle name="Note 8 4 4 3" xfId="4590" xr:uid="{00000000-0005-0000-0000-00005A140000}"/>
    <cellStyle name="Note 8 4 5" xfId="4591" xr:uid="{00000000-0005-0000-0000-00005B140000}"/>
    <cellStyle name="Note 8 4 5 2" xfId="4592" xr:uid="{00000000-0005-0000-0000-00005C140000}"/>
    <cellStyle name="Note 8 4 6" xfId="4593" xr:uid="{00000000-0005-0000-0000-00005D140000}"/>
    <cellStyle name="Note 8 5" xfId="4594" xr:uid="{00000000-0005-0000-0000-00005E140000}"/>
    <cellStyle name="Note 8 5 2" xfId="4595" xr:uid="{00000000-0005-0000-0000-00005F140000}"/>
    <cellStyle name="Note 8 5 2 2" xfId="4596" xr:uid="{00000000-0005-0000-0000-000060140000}"/>
    <cellStyle name="Note 8 5 2 2 2" xfId="4597" xr:uid="{00000000-0005-0000-0000-000061140000}"/>
    <cellStyle name="Note 8 5 2 2 2 2" xfId="4598" xr:uid="{00000000-0005-0000-0000-000062140000}"/>
    <cellStyle name="Note 8 5 2 2 2 2 2" xfId="4599" xr:uid="{00000000-0005-0000-0000-000063140000}"/>
    <cellStyle name="Note 8 5 2 2 2 3" xfId="4600" xr:uid="{00000000-0005-0000-0000-000064140000}"/>
    <cellStyle name="Note 8 5 2 2 3" xfId="4601" xr:uid="{00000000-0005-0000-0000-000065140000}"/>
    <cellStyle name="Note 8 5 2 2 3 2" xfId="4602" xr:uid="{00000000-0005-0000-0000-000066140000}"/>
    <cellStyle name="Note 8 5 2 2 4" xfId="4603" xr:uid="{00000000-0005-0000-0000-000067140000}"/>
    <cellStyle name="Note 8 5 2 3" xfId="4604" xr:uid="{00000000-0005-0000-0000-000068140000}"/>
    <cellStyle name="Note 8 5 2 3 2" xfId="4605" xr:uid="{00000000-0005-0000-0000-000069140000}"/>
    <cellStyle name="Note 8 5 2 3 2 2" xfId="4606" xr:uid="{00000000-0005-0000-0000-00006A140000}"/>
    <cellStyle name="Note 8 5 2 3 3" xfId="4607" xr:uid="{00000000-0005-0000-0000-00006B140000}"/>
    <cellStyle name="Note 8 5 2 4" xfId="4608" xr:uid="{00000000-0005-0000-0000-00006C140000}"/>
    <cellStyle name="Note 8 5 2 4 2" xfId="4609" xr:uid="{00000000-0005-0000-0000-00006D140000}"/>
    <cellStyle name="Note 8 5 2 5" xfId="4610" xr:uid="{00000000-0005-0000-0000-00006E140000}"/>
    <cellStyle name="Note 8 5 2 5 2" xfId="4611" xr:uid="{00000000-0005-0000-0000-00006F140000}"/>
    <cellStyle name="Note 8 5 2 6" xfId="4612" xr:uid="{00000000-0005-0000-0000-000070140000}"/>
    <cellStyle name="Note 8 5 3" xfId="4613" xr:uid="{00000000-0005-0000-0000-000071140000}"/>
    <cellStyle name="Note 8 5 3 2" xfId="4614" xr:uid="{00000000-0005-0000-0000-000072140000}"/>
    <cellStyle name="Note 8 5 3 2 2" xfId="4615" xr:uid="{00000000-0005-0000-0000-000073140000}"/>
    <cellStyle name="Note 8 5 3 2 2 2" xfId="4616" xr:uid="{00000000-0005-0000-0000-000074140000}"/>
    <cellStyle name="Note 8 5 3 2 3" xfId="4617" xr:uid="{00000000-0005-0000-0000-000075140000}"/>
    <cellStyle name="Note 8 5 3 3" xfId="4618" xr:uid="{00000000-0005-0000-0000-000076140000}"/>
    <cellStyle name="Note 8 5 3 3 2" xfId="4619" xr:uid="{00000000-0005-0000-0000-000077140000}"/>
    <cellStyle name="Note 8 5 3 4" xfId="4620" xr:uid="{00000000-0005-0000-0000-000078140000}"/>
    <cellStyle name="Note 8 5 4" xfId="4621" xr:uid="{00000000-0005-0000-0000-000079140000}"/>
    <cellStyle name="Note 8 5 4 2" xfId="4622" xr:uid="{00000000-0005-0000-0000-00007A140000}"/>
    <cellStyle name="Note 8 5 4 2 2" xfId="4623" xr:uid="{00000000-0005-0000-0000-00007B140000}"/>
    <cellStyle name="Note 8 5 4 3" xfId="4624" xr:uid="{00000000-0005-0000-0000-00007C140000}"/>
    <cellStyle name="Note 8 5 5" xfId="4625" xr:uid="{00000000-0005-0000-0000-00007D140000}"/>
    <cellStyle name="Note 8 5 5 2" xfId="4626" xr:uid="{00000000-0005-0000-0000-00007E140000}"/>
    <cellStyle name="Note 8 5 6" xfId="4627" xr:uid="{00000000-0005-0000-0000-00007F140000}"/>
    <cellStyle name="Note 8 6" xfId="4628" xr:uid="{00000000-0005-0000-0000-000080140000}"/>
    <cellStyle name="Note 8 6 2" xfId="4629" xr:uid="{00000000-0005-0000-0000-000081140000}"/>
    <cellStyle name="Note 8 6 2 2" xfId="4630" xr:uid="{00000000-0005-0000-0000-000082140000}"/>
    <cellStyle name="Note 8 6 2 2 2" xfId="4631" xr:uid="{00000000-0005-0000-0000-000083140000}"/>
    <cellStyle name="Note 8 6 2 2 2 2" xfId="4632" xr:uid="{00000000-0005-0000-0000-000084140000}"/>
    <cellStyle name="Note 8 6 2 2 2 2 2" xfId="4633" xr:uid="{00000000-0005-0000-0000-000085140000}"/>
    <cellStyle name="Note 8 6 2 2 2 3" xfId="4634" xr:uid="{00000000-0005-0000-0000-000086140000}"/>
    <cellStyle name="Note 8 6 2 2 3" xfId="4635" xr:uid="{00000000-0005-0000-0000-000087140000}"/>
    <cellStyle name="Note 8 6 2 2 3 2" xfId="4636" xr:uid="{00000000-0005-0000-0000-000088140000}"/>
    <cellStyle name="Note 8 6 2 2 4" xfId="4637" xr:uid="{00000000-0005-0000-0000-000089140000}"/>
    <cellStyle name="Note 8 6 2 3" xfId="4638" xr:uid="{00000000-0005-0000-0000-00008A140000}"/>
    <cellStyle name="Note 8 6 2 3 2" xfId="4639" xr:uid="{00000000-0005-0000-0000-00008B140000}"/>
    <cellStyle name="Note 8 6 2 3 2 2" xfId="4640" xr:uid="{00000000-0005-0000-0000-00008C140000}"/>
    <cellStyle name="Note 8 6 2 3 3" xfId="4641" xr:uid="{00000000-0005-0000-0000-00008D140000}"/>
    <cellStyle name="Note 8 6 2 4" xfId="4642" xr:uid="{00000000-0005-0000-0000-00008E140000}"/>
    <cellStyle name="Note 8 6 2 4 2" xfId="4643" xr:uid="{00000000-0005-0000-0000-00008F140000}"/>
    <cellStyle name="Note 8 6 2 5" xfId="4644" xr:uid="{00000000-0005-0000-0000-000090140000}"/>
    <cellStyle name="Note 8 6 2 5 2" xfId="4645" xr:uid="{00000000-0005-0000-0000-000091140000}"/>
    <cellStyle name="Note 8 6 2 6" xfId="4646" xr:uid="{00000000-0005-0000-0000-000092140000}"/>
    <cellStyle name="Note 8 6 3" xfId="4647" xr:uid="{00000000-0005-0000-0000-000093140000}"/>
    <cellStyle name="Note 8 6 3 2" xfId="4648" xr:uid="{00000000-0005-0000-0000-000094140000}"/>
    <cellStyle name="Note 8 6 3 2 2" xfId="4649" xr:uid="{00000000-0005-0000-0000-000095140000}"/>
    <cellStyle name="Note 8 6 3 2 2 2" xfId="4650" xr:uid="{00000000-0005-0000-0000-000096140000}"/>
    <cellStyle name="Note 8 6 3 2 3" xfId="4651" xr:uid="{00000000-0005-0000-0000-000097140000}"/>
    <cellStyle name="Note 8 6 3 3" xfId="4652" xr:uid="{00000000-0005-0000-0000-000098140000}"/>
    <cellStyle name="Note 8 6 3 3 2" xfId="4653" xr:uid="{00000000-0005-0000-0000-000099140000}"/>
    <cellStyle name="Note 8 6 3 4" xfId="4654" xr:uid="{00000000-0005-0000-0000-00009A140000}"/>
    <cellStyle name="Note 8 6 4" xfId="4655" xr:uid="{00000000-0005-0000-0000-00009B140000}"/>
    <cellStyle name="Note 8 6 4 2" xfId="4656" xr:uid="{00000000-0005-0000-0000-00009C140000}"/>
    <cellStyle name="Note 8 6 4 2 2" xfId="4657" xr:uid="{00000000-0005-0000-0000-00009D140000}"/>
    <cellStyle name="Note 8 6 4 3" xfId="4658" xr:uid="{00000000-0005-0000-0000-00009E140000}"/>
    <cellStyle name="Note 8 6 5" xfId="4659" xr:uid="{00000000-0005-0000-0000-00009F140000}"/>
    <cellStyle name="Note 8 6 5 2" xfId="4660" xr:uid="{00000000-0005-0000-0000-0000A0140000}"/>
    <cellStyle name="Note 8 6 6" xfId="4661" xr:uid="{00000000-0005-0000-0000-0000A1140000}"/>
    <cellStyle name="Note 8 7" xfId="4662" xr:uid="{00000000-0005-0000-0000-0000A2140000}"/>
    <cellStyle name="Note 8 7 2" xfId="4663" xr:uid="{00000000-0005-0000-0000-0000A3140000}"/>
    <cellStyle name="Note 8 7 2 2" xfId="4664" xr:uid="{00000000-0005-0000-0000-0000A4140000}"/>
    <cellStyle name="Note 8 7 2 2 2" xfId="4665" xr:uid="{00000000-0005-0000-0000-0000A5140000}"/>
    <cellStyle name="Note 8 7 2 2 2 2" xfId="4666" xr:uid="{00000000-0005-0000-0000-0000A6140000}"/>
    <cellStyle name="Note 8 7 2 2 2 2 2" xfId="4667" xr:uid="{00000000-0005-0000-0000-0000A7140000}"/>
    <cellStyle name="Note 8 7 2 2 2 3" xfId="4668" xr:uid="{00000000-0005-0000-0000-0000A8140000}"/>
    <cellStyle name="Note 8 7 2 2 3" xfId="4669" xr:uid="{00000000-0005-0000-0000-0000A9140000}"/>
    <cellStyle name="Note 8 7 2 2 3 2" xfId="4670" xr:uid="{00000000-0005-0000-0000-0000AA140000}"/>
    <cellStyle name="Note 8 7 2 2 4" xfId="4671" xr:uid="{00000000-0005-0000-0000-0000AB140000}"/>
    <cellStyle name="Note 8 7 2 3" xfId="4672" xr:uid="{00000000-0005-0000-0000-0000AC140000}"/>
    <cellStyle name="Note 8 7 2 3 2" xfId="4673" xr:uid="{00000000-0005-0000-0000-0000AD140000}"/>
    <cellStyle name="Note 8 7 2 3 2 2" xfId="4674" xr:uid="{00000000-0005-0000-0000-0000AE140000}"/>
    <cellStyle name="Note 8 7 2 3 3" xfId="4675" xr:uid="{00000000-0005-0000-0000-0000AF140000}"/>
    <cellStyle name="Note 8 7 2 4" xfId="4676" xr:uid="{00000000-0005-0000-0000-0000B0140000}"/>
    <cellStyle name="Note 8 7 2 4 2" xfId="4677" xr:uid="{00000000-0005-0000-0000-0000B1140000}"/>
    <cellStyle name="Note 8 7 2 5" xfId="4678" xr:uid="{00000000-0005-0000-0000-0000B2140000}"/>
    <cellStyle name="Note 8 7 2 5 2" xfId="4679" xr:uid="{00000000-0005-0000-0000-0000B3140000}"/>
    <cellStyle name="Note 8 7 2 6" xfId="4680" xr:uid="{00000000-0005-0000-0000-0000B4140000}"/>
    <cellStyle name="Note 8 7 3" xfId="4681" xr:uid="{00000000-0005-0000-0000-0000B5140000}"/>
    <cellStyle name="Note 8 7 3 2" xfId="4682" xr:uid="{00000000-0005-0000-0000-0000B6140000}"/>
    <cellStyle name="Note 8 7 3 2 2" xfId="4683" xr:uid="{00000000-0005-0000-0000-0000B7140000}"/>
    <cellStyle name="Note 8 7 3 2 2 2" xfId="4684" xr:uid="{00000000-0005-0000-0000-0000B8140000}"/>
    <cellStyle name="Note 8 7 3 2 3" xfId="4685" xr:uid="{00000000-0005-0000-0000-0000B9140000}"/>
    <cellStyle name="Note 8 7 3 3" xfId="4686" xr:uid="{00000000-0005-0000-0000-0000BA140000}"/>
    <cellStyle name="Note 8 7 3 3 2" xfId="4687" xr:uid="{00000000-0005-0000-0000-0000BB140000}"/>
    <cellStyle name="Note 8 7 3 4" xfId="4688" xr:uid="{00000000-0005-0000-0000-0000BC140000}"/>
    <cellStyle name="Note 8 7 4" xfId="4689" xr:uid="{00000000-0005-0000-0000-0000BD140000}"/>
    <cellStyle name="Note 8 7 4 2" xfId="4690" xr:uid="{00000000-0005-0000-0000-0000BE140000}"/>
    <cellStyle name="Note 8 7 4 2 2" xfId="4691" xr:uid="{00000000-0005-0000-0000-0000BF140000}"/>
    <cellStyle name="Note 8 7 4 3" xfId="4692" xr:uid="{00000000-0005-0000-0000-0000C0140000}"/>
    <cellStyle name="Note 8 7 5" xfId="4693" xr:uid="{00000000-0005-0000-0000-0000C1140000}"/>
    <cellStyle name="Note 8 7 5 2" xfId="4694" xr:uid="{00000000-0005-0000-0000-0000C2140000}"/>
    <cellStyle name="Note 8 7 6" xfId="4695" xr:uid="{00000000-0005-0000-0000-0000C3140000}"/>
    <cellStyle name="Note 8 8" xfId="4696" xr:uid="{00000000-0005-0000-0000-0000C4140000}"/>
    <cellStyle name="Note 8 8 2" xfId="4697" xr:uid="{00000000-0005-0000-0000-0000C5140000}"/>
    <cellStyle name="Note 8 8 2 2" xfId="4698" xr:uid="{00000000-0005-0000-0000-0000C6140000}"/>
    <cellStyle name="Note 8 8 2 2 2" xfId="4699" xr:uid="{00000000-0005-0000-0000-0000C7140000}"/>
    <cellStyle name="Note 8 8 2 2 2 2" xfId="4700" xr:uid="{00000000-0005-0000-0000-0000C8140000}"/>
    <cellStyle name="Note 8 8 2 2 2 2 2" xfId="4701" xr:uid="{00000000-0005-0000-0000-0000C9140000}"/>
    <cellStyle name="Note 8 8 2 2 2 3" xfId="4702" xr:uid="{00000000-0005-0000-0000-0000CA140000}"/>
    <cellStyle name="Note 8 8 2 2 3" xfId="4703" xr:uid="{00000000-0005-0000-0000-0000CB140000}"/>
    <cellStyle name="Note 8 8 2 2 3 2" xfId="4704" xr:uid="{00000000-0005-0000-0000-0000CC140000}"/>
    <cellStyle name="Note 8 8 2 2 4" xfId="4705" xr:uid="{00000000-0005-0000-0000-0000CD140000}"/>
    <cellStyle name="Note 8 8 2 3" xfId="4706" xr:uid="{00000000-0005-0000-0000-0000CE140000}"/>
    <cellStyle name="Note 8 8 2 3 2" xfId="4707" xr:uid="{00000000-0005-0000-0000-0000CF140000}"/>
    <cellStyle name="Note 8 8 2 3 2 2" xfId="4708" xr:uid="{00000000-0005-0000-0000-0000D0140000}"/>
    <cellStyle name="Note 8 8 2 3 3" xfId="4709" xr:uid="{00000000-0005-0000-0000-0000D1140000}"/>
    <cellStyle name="Note 8 8 2 4" xfId="4710" xr:uid="{00000000-0005-0000-0000-0000D2140000}"/>
    <cellStyle name="Note 8 8 2 4 2" xfId="4711" xr:uid="{00000000-0005-0000-0000-0000D3140000}"/>
    <cellStyle name="Note 8 8 2 5" xfId="4712" xr:uid="{00000000-0005-0000-0000-0000D4140000}"/>
    <cellStyle name="Note 8 8 2 5 2" xfId="4713" xr:uid="{00000000-0005-0000-0000-0000D5140000}"/>
    <cellStyle name="Note 8 8 2 6" xfId="4714" xr:uid="{00000000-0005-0000-0000-0000D6140000}"/>
    <cellStyle name="Note 8 8 3" xfId="4715" xr:uid="{00000000-0005-0000-0000-0000D7140000}"/>
    <cellStyle name="Note 8 8 3 2" xfId="4716" xr:uid="{00000000-0005-0000-0000-0000D8140000}"/>
    <cellStyle name="Note 8 8 3 2 2" xfId="4717" xr:uid="{00000000-0005-0000-0000-0000D9140000}"/>
    <cellStyle name="Note 8 8 3 2 2 2" xfId="4718" xr:uid="{00000000-0005-0000-0000-0000DA140000}"/>
    <cellStyle name="Note 8 8 3 2 3" xfId="4719" xr:uid="{00000000-0005-0000-0000-0000DB140000}"/>
    <cellStyle name="Note 8 8 3 3" xfId="4720" xr:uid="{00000000-0005-0000-0000-0000DC140000}"/>
    <cellStyle name="Note 8 8 3 3 2" xfId="4721" xr:uid="{00000000-0005-0000-0000-0000DD140000}"/>
    <cellStyle name="Note 8 8 3 4" xfId="4722" xr:uid="{00000000-0005-0000-0000-0000DE140000}"/>
    <cellStyle name="Note 8 8 4" xfId="4723" xr:uid="{00000000-0005-0000-0000-0000DF140000}"/>
    <cellStyle name="Note 8 8 4 2" xfId="4724" xr:uid="{00000000-0005-0000-0000-0000E0140000}"/>
    <cellStyle name="Note 8 8 4 2 2" xfId="4725" xr:uid="{00000000-0005-0000-0000-0000E1140000}"/>
    <cellStyle name="Note 8 8 4 3" xfId="4726" xr:uid="{00000000-0005-0000-0000-0000E2140000}"/>
    <cellStyle name="Note 8 8 5" xfId="4727" xr:uid="{00000000-0005-0000-0000-0000E3140000}"/>
    <cellStyle name="Note 8 8 5 2" xfId="4728" xr:uid="{00000000-0005-0000-0000-0000E4140000}"/>
    <cellStyle name="Note 8 8 6" xfId="4729" xr:uid="{00000000-0005-0000-0000-0000E5140000}"/>
    <cellStyle name="Note 9 2" xfId="4730" xr:uid="{00000000-0005-0000-0000-0000E6140000}"/>
    <cellStyle name="Note 9 2 2" xfId="4731" xr:uid="{00000000-0005-0000-0000-0000E7140000}"/>
    <cellStyle name="Note 9 2 2 2" xfId="4732" xr:uid="{00000000-0005-0000-0000-0000E8140000}"/>
    <cellStyle name="Note 9 2 2 2 2" xfId="4733" xr:uid="{00000000-0005-0000-0000-0000E9140000}"/>
    <cellStyle name="Note 9 2 2 2 2 2" xfId="4734" xr:uid="{00000000-0005-0000-0000-0000EA140000}"/>
    <cellStyle name="Note 9 2 2 2 2 2 2" xfId="4735" xr:uid="{00000000-0005-0000-0000-0000EB140000}"/>
    <cellStyle name="Note 9 2 2 2 2 3" xfId="4736" xr:uid="{00000000-0005-0000-0000-0000EC140000}"/>
    <cellStyle name="Note 9 2 2 2 3" xfId="4737" xr:uid="{00000000-0005-0000-0000-0000ED140000}"/>
    <cellStyle name="Note 9 2 2 2 3 2" xfId="4738" xr:uid="{00000000-0005-0000-0000-0000EE140000}"/>
    <cellStyle name="Note 9 2 2 2 4" xfId="4739" xr:uid="{00000000-0005-0000-0000-0000EF140000}"/>
    <cellStyle name="Note 9 2 2 3" xfId="4740" xr:uid="{00000000-0005-0000-0000-0000F0140000}"/>
    <cellStyle name="Note 9 2 2 3 2" xfId="4741" xr:uid="{00000000-0005-0000-0000-0000F1140000}"/>
    <cellStyle name="Note 9 2 2 3 2 2" xfId="4742" xr:uid="{00000000-0005-0000-0000-0000F2140000}"/>
    <cellStyle name="Note 9 2 2 3 3" xfId="4743" xr:uid="{00000000-0005-0000-0000-0000F3140000}"/>
    <cellStyle name="Note 9 2 2 4" xfId="4744" xr:uid="{00000000-0005-0000-0000-0000F4140000}"/>
    <cellStyle name="Note 9 2 2 4 2" xfId="4745" xr:uid="{00000000-0005-0000-0000-0000F5140000}"/>
    <cellStyle name="Note 9 2 2 5" xfId="4746" xr:uid="{00000000-0005-0000-0000-0000F6140000}"/>
    <cellStyle name="Note 9 2 2 5 2" xfId="4747" xr:uid="{00000000-0005-0000-0000-0000F7140000}"/>
    <cellStyle name="Note 9 2 2 6" xfId="4748" xr:uid="{00000000-0005-0000-0000-0000F8140000}"/>
    <cellStyle name="Note 9 2 3" xfId="4749" xr:uid="{00000000-0005-0000-0000-0000F9140000}"/>
    <cellStyle name="Note 9 2 3 2" xfId="4750" xr:uid="{00000000-0005-0000-0000-0000FA140000}"/>
    <cellStyle name="Note 9 2 3 2 2" xfId="4751" xr:uid="{00000000-0005-0000-0000-0000FB140000}"/>
    <cellStyle name="Note 9 2 3 2 2 2" xfId="4752" xr:uid="{00000000-0005-0000-0000-0000FC140000}"/>
    <cellStyle name="Note 9 2 3 2 3" xfId="4753" xr:uid="{00000000-0005-0000-0000-0000FD140000}"/>
    <cellStyle name="Note 9 2 3 3" xfId="4754" xr:uid="{00000000-0005-0000-0000-0000FE140000}"/>
    <cellStyle name="Note 9 2 3 3 2" xfId="4755" xr:uid="{00000000-0005-0000-0000-0000FF140000}"/>
    <cellStyle name="Note 9 2 3 4" xfId="4756" xr:uid="{00000000-0005-0000-0000-000000150000}"/>
    <cellStyle name="Note 9 2 4" xfId="4757" xr:uid="{00000000-0005-0000-0000-000001150000}"/>
    <cellStyle name="Note 9 2 4 2" xfId="4758" xr:uid="{00000000-0005-0000-0000-000002150000}"/>
    <cellStyle name="Note 9 2 4 2 2" xfId="4759" xr:uid="{00000000-0005-0000-0000-000003150000}"/>
    <cellStyle name="Note 9 2 4 3" xfId="4760" xr:uid="{00000000-0005-0000-0000-000004150000}"/>
    <cellStyle name="Note 9 2 5" xfId="4761" xr:uid="{00000000-0005-0000-0000-000005150000}"/>
    <cellStyle name="Note 9 2 5 2" xfId="4762" xr:uid="{00000000-0005-0000-0000-000006150000}"/>
    <cellStyle name="Note 9 2 6" xfId="4763" xr:uid="{00000000-0005-0000-0000-000007150000}"/>
    <cellStyle name="Note 9 3" xfId="4764" xr:uid="{00000000-0005-0000-0000-000008150000}"/>
    <cellStyle name="Note 9 3 2" xfId="4765" xr:uid="{00000000-0005-0000-0000-000009150000}"/>
    <cellStyle name="Note 9 3 2 2" xfId="4766" xr:uid="{00000000-0005-0000-0000-00000A150000}"/>
    <cellStyle name="Note 9 3 2 2 2" xfId="4767" xr:uid="{00000000-0005-0000-0000-00000B150000}"/>
    <cellStyle name="Note 9 3 2 2 2 2" xfId="4768" xr:uid="{00000000-0005-0000-0000-00000C150000}"/>
    <cellStyle name="Note 9 3 2 2 2 2 2" xfId="4769" xr:uid="{00000000-0005-0000-0000-00000D150000}"/>
    <cellStyle name="Note 9 3 2 2 2 3" xfId="4770" xr:uid="{00000000-0005-0000-0000-00000E150000}"/>
    <cellStyle name="Note 9 3 2 2 3" xfId="4771" xr:uid="{00000000-0005-0000-0000-00000F150000}"/>
    <cellStyle name="Note 9 3 2 2 3 2" xfId="4772" xr:uid="{00000000-0005-0000-0000-000010150000}"/>
    <cellStyle name="Note 9 3 2 2 4" xfId="4773" xr:uid="{00000000-0005-0000-0000-000011150000}"/>
    <cellStyle name="Note 9 3 2 3" xfId="4774" xr:uid="{00000000-0005-0000-0000-000012150000}"/>
    <cellStyle name="Note 9 3 2 3 2" xfId="4775" xr:uid="{00000000-0005-0000-0000-000013150000}"/>
    <cellStyle name="Note 9 3 2 3 2 2" xfId="4776" xr:uid="{00000000-0005-0000-0000-000014150000}"/>
    <cellStyle name="Note 9 3 2 3 3" xfId="4777" xr:uid="{00000000-0005-0000-0000-000015150000}"/>
    <cellStyle name="Note 9 3 2 4" xfId="4778" xr:uid="{00000000-0005-0000-0000-000016150000}"/>
    <cellStyle name="Note 9 3 2 4 2" xfId="4779" xr:uid="{00000000-0005-0000-0000-000017150000}"/>
    <cellStyle name="Note 9 3 2 5" xfId="4780" xr:uid="{00000000-0005-0000-0000-000018150000}"/>
    <cellStyle name="Note 9 3 2 5 2" xfId="4781" xr:uid="{00000000-0005-0000-0000-000019150000}"/>
    <cellStyle name="Note 9 3 2 6" xfId="4782" xr:uid="{00000000-0005-0000-0000-00001A150000}"/>
    <cellStyle name="Note 9 3 3" xfId="4783" xr:uid="{00000000-0005-0000-0000-00001B150000}"/>
    <cellStyle name="Note 9 3 3 2" xfId="4784" xr:uid="{00000000-0005-0000-0000-00001C150000}"/>
    <cellStyle name="Note 9 3 3 2 2" xfId="4785" xr:uid="{00000000-0005-0000-0000-00001D150000}"/>
    <cellStyle name="Note 9 3 3 2 2 2" xfId="4786" xr:uid="{00000000-0005-0000-0000-00001E150000}"/>
    <cellStyle name="Note 9 3 3 2 3" xfId="4787" xr:uid="{00000000-0005-0000-0000-00001F150000}"/>
    <cellStyle name="Note 9 3 3 3" xfId="4788" xr:uid="{00000000-0005-0000-0000-000020150000}"/>
    <cellStyle name="Note 9 3 3 3 2" xfId="4789" xr:uid="{00000000-0005-0000-0000-000021150000}"/>
    <cellStyle name="Note 9 3 3 4" xfId="4790" xr:uid="{00000000-0005-0000-0000-000022150000}"/>
    <cellStyle name="Note 9 3 4" xfId="4791" xr:uid="{00000000-0005-0000-0000-000023150000}"/>
    <cellStyle name="Note 9 3 4 2" xfId="4792" xr:uid="{00000000-0005-0000-0000-000024150000}"/>
    <cellStyle name="Note 9 3 4 2 2" xfId="4793" xr:uid="{00000000-0005-0000-0000-000025150000}"/>
    <cellStyle name="Note 9 3 4 3" xfId="4794" xr:uid="{00000000-0005-0000-0000-000026150000}"/>
    <cellStyle name="Note 9 3 5" xfId="4795" xr:uid="{00000000-0005-0000-0000-000027150000}"/>
    <cellStyle name="Note 9 3 5 2" xfId="4796" xr:uid="{00000000-0005-0000-0000-000028150000}"/>
    <cellStyle name="Note 9 3 6" xfId="4797" xr:uid="{00000000-0005-0000-0000-000029150000}"/>
    <cellStyle name="Note 9 4" xfId="4798" xr:uid="{00000000-0005-0000-0000-00002A150000}"/>
    <cellStyle name="Note 9 4 2" xfId="4799" xr:uid="{00000000-0005-0000-0000-00002B150000}"/>
    <cellStyle name="Note 9 4 2 2" xfId="4800" xr:uid="{00000000-0005-0000-0000-00002C150000}"/>
    <cellStyle name="Note 9 4 2 2 2" xfId="4801" xr:uid="{00000000-0005-0000-0000-00002D150000}"/>
    <cellStyle name="Note 9 4 2 2 2 2" xfId="4802" xr:uid="{00000000-0005-0000-0000-00002E150000}"/>
    <cellStyle name="Note 9 4 2 2 2 2 2" xfId="4803" xr:uid="{00000000-0005-0000-0000-00002F150000}"/>
    <cellStyle name="Note 9 4 2 2 2 3" xfId="4804" xr:uid="{00000000-0005-0000-0000-000030150000}"/>
    <cellStyle name="Note 9 4 2 2 3" xfId="4805" xr:uid="{00000000-0005-0000-0000-000031150000}"/>
    <cellStyle name="Note 9 4 2 2 3 2" xfId="4806" xr:uid="{00000000-0005-0000-0000-000032150000}"/>
    <cellStyle name="Note 9 4 2 2 4" xfId="4807" xr:uid="{00000000-0005-0000-0000-000033150000}"/>
    <cellStyle name="Note 9 4 2 3" xfId="4808" xr:uid="{00000000-0005-0000-0000-000034150000}"/>
    <cellStyle name="Note 9 4 2 3 2" xfId="4809" xr:uid="{00000000-0005-0000-0000-000035150000}"/>
    <cellStyle name="Note 9 4 2 3 2 2" xfId="4810" xr:uid="{00000000-0005-0000-0000-000036150000}"/>
    <cellStyle name="Note 9 4 2 3 3" xfId="4811" xr:uid="{00000000-0005-0000-0000-000037150000}"/>
    <cellStyle name="Note 9 4 2 4" xfId="4812" xr:uid="{00000000-0005-0000-0000-000038150000}"/>
    <cellStyle name="Note 9 4 2 4 2" xfId="4813" xr:uid="{00000000-0005-0000-0000-000039150000}"/>
    <cellStyle name="Note 9 4 2 5" xfId="4814" xr:uid="{00000000-0005-0000-0000-00003A150000}"/>
    <cellStyle name="Note 9 4 2 5 2" xfId="4815" xr:uid="{00000000-0005-0000-0000-00003B150000}"/>
    <cellStyle name="Note 9 4 2 6" xfId="4816" xr:uid="{00000000-0005-0000-0000-00003C150000}"/>
    <cellStyle name="Note 9 4 3" xfId="4817" xr:uid="{00000000-0005-0000-0000-00003D150000}"/>
    <cellStyle name="Note 9 4 3 2" xfId="4818" xr:uid="{00000000-0005-0000-0000-00003E150000}"/>
    <cellStyle name="Note 9 4 3 2 2" xfId="4819" xr:uid="{00000000-0005-0000-0000-00003F150000}"/>
    <cellStyle name="Note 9 4 3 2 2 2" xfId="4820" xr:uid="{00000000-0005-0000-0000-000040150000}"/>
    <cellStyle name="Note 9 4 3 2 3" xfId="4821" xr:uid="{00000000-0005-0000-0000-000041150000}"/>
    <cellStyle name="Note 9 4 3 3" xfId="4822" xr:uid="{00000000-0005-0000-0000-000042150000}"/>
    <cellStyle name="Note 9 4 3 3 2" xfId="4823" xr:uid="{00000000-0005-0000-0000-000043150000}"/>
    <cellStyle name="Note 9 4 3 4" xfId="4824" xr:uid="{00000000-0005-0000-0000-000044150000}"/>
    <cellStyle name="Note 9 4 4" xfId="4825" xr:uid="{00000000-0005-0000-0000-000045150000}"/>
    <cellStyle name="Note 9 4 4 2" xfId="4826" xr:uid="{00000000-0005-0000-0000-000046150000}"/>
    <cellStyle name="Note 9 4 4 2 2" xfId="4827" xr:uid="{00000000-0005-0000-0000-000047150000}"/>
    <cellStyle name="Note 9 4 4 3" xfId="4828" xr:uid="{00000000-0005-0000-0000-000048150000}"/>
    <cellStyle name="Note 9 4 5" xfId="4829" xr:uid="{00000000-0005-0000-0000-000049150000}"/>
    <cellStyle name="Note 9 4 5 2" xfId="4830" xr:uid="{00000000-0005-0000-0000-00004A150000}"/>
    <cellStyle name="Note 9 4 6" xfId="4831" xr:uid="{00000000-0005-0000-0000-00004B150000}"/>
    <cellStyle name="Note 9 5" xfId="4832" xr:uid="{00000000-0005-0000-0000-00004C150000}"/>
    <cellStyle name="Note 9 5 2" xfId="4833" xr:uid="{00000000-0005-0000-0000-00004D150000}"/>
    <cellStyle name="Note 9 5 2 2" xfId="4834" xr:uid="{00000000-0005-0000-0000-00004E150000}"/>
    <cellStyle name="Note 9 5 2 2 2" xfId="4835" xr:uid="{00000000-0005-0000-0000-00004F150000}"/>
    <cellStyle name="Note 9 5 2 2 2 2" xfId="4836" xr:uid="{00000000-0005-0000-0000-000050150000}"/>
    <cellStyle name="Note 9 5 2 2 2 2 2" xfId="4837" xr:uid="{00000000-0005-0000-0000-000051150000}"/>
    <cellStyle name="Note 9 5 2 2 2 3" xfId="4838" xr:uid="{00000000-0005-0000-0000-000052150000}"/>
    <cellStyle name="Note 9 5 2 2 3" xfId="4839" xr:uid="{00000000-0005-0000-0000-000053150000}"/>
    <cellStyle name="Note 9 5 2 2 3 2" xfId="4840" xr:uid="{00000000-0005-0000-0000-000054150000}"/>
    <cellStyle name="Note 9 5 2 2 4" xfId="4841" xr:uid="{00000000-0005-0000-0000-000055150000}"/>
    <cellStyle name="Note 9 5 2 3" xfId="4842" xr:uid="{00000000-0005-0000-0000-000056150000}"/>
    <cellStyle name="Note 9 5 2 3 2" xfId="4843" xr:uid="{00000000-0005-0000-0000-000057150000}"/>
    <cellStyle name="Note 9 5 2 3 2 2" xfId="4844" xr:uid="{00000000-0005-0000-0000-000058150000}"/>
    <cellStyle name="Note 9 5 2 3 3" xfId="4845" xr:uid="{00000000-0005-0000-0000-000059150000}"/>
    <cellStyle name="Note 9 5 2 4" xfId="4846" xr:uid="{00000000-0005-0000-0000-00005A150000}"/>
    <cellStyle name="Note 9 5 2 4 2" xfId="4847" xr:uid="{00000000-0005-0000-0000-00005B150000}"/>
    <cellStyle name="Note 9 5 2 5" xfId="4848" xr:uid="{00000000-0005-0000-0000-00005C150000}"/>
    <cellStyle name="Note 9 5 2 5 2" xfId="4849" xr:uid="{00000000-0005-0000-0000-00005D150000}"/>
    <cellStyle name="Note 9 5 2 6" xfId="4850" xr:uid="{00000000-0005-0000-0000-00005E150000}"/>
    <cellStyle name="Note 9 5 3" xfId="4851" xr:uid="{00000000-0005-0000-0000-00005F150000}"/>
    <cellStyle name="Note 9 5 3 2" xfId="4852" xr:uid="{00000000-0005-0000-0000-000060150000}"/>
    <cellStyle name="Note 9 5 3 2 2" xfId="4853" xr:uid="{00000000-0005-0000-0000-000061150000}"/>
    <cellStyle name="Note 9 5 3 2 2 2" xfId="4854" xr:uid="{00000000-0005-0000-0000-000062150000}"/>
    <cellStyle name="Note 9 5 3 2 3" xfId="4855" xr:uid="{00000000-0005-0000-0000-000063150000}"/>
    <cellStyle name="Note 9 5 3 3" xfId="4856" xr:uid="{00000000-0005-0000-0000-000064150000}"/>
    <cellStyle name="Note 9 5 3 3 2" xfId="4857" xr:uid="{00000000-0005-0000-0000-000065150000}"/>
    <cellStyle name="Note 9 5 3 4" xfId="4858" xr:uid="{00000000-0005-0000-0000-000066150000}"/>
    <cellStyle name="Note 9 5 4" xfId="4859" xr:uid="{00000000-0005-0000-0000-000067150000}"/>
    <cellStyle name="Note 9 5 4 2" xfId="4860" xr:uid="{00000000-0005-0000-0000-000068150000}"/>
    <cellStyle name="Note 9 5 4 2 2" xfId="4861" xr:uid="{00000000-0005-0000-0000-000069150000}"/>
    <cellStyle name="Note 9 5 4 3" xfId="4862" xr:uid="{00000000-0005-0000-0000-00006A150000}"/>
    <cellStyle name="Note 9 5 5" xfId="4863" xr:uid="{00000000-0005-0000-0000-00006B150000}"/>
    <cellStyle name="Note 9 5 5 2" xfId="4864" xr:uid="{00000000-0005-0000-0000-00006C150000}"/>
    <cellStyle name="Note 9 5 6" xfId="4865" xr:uid="{00000000-0005-0000-0000-00006D150000}"/>
    <cellStyle name="Note 9 6" xfId="4866" xr:uid="{00000000-0005-0000-0000-00006E150000}"/>
    <cellStyle name="Note 9 6 2" xfId="4867" xr:uid="{00000000-0005-0000-0000-00006F150000}"/>
    <cellStyle name="Note 9 6 2 2" xfId="4868" xr:uid="{00000000-0005-0000-0000-000070150000}"/>
    <cellStyle name="Note 9 6 2 2 2" xfId="4869" xr:uid="{00000000-0005-0000-0000-000071150000}"/>
    <cellStyle name="Note 9 6 2 2 2 2" xfId="4870" xr:uid="{00000000-0005-0000-0000-000072150000}"/>
    <cellStyle name="Note 9 6 2 2 2 2 2" xfId="4871" xr:uid="{00000000-0005-0000-0000-000073150000}"/>
    <cellStyle name="Note 9 6 2 2 2 3" xfId="4872" xr:uid="{00000000-0005-0000-0000-000074150000}"/>
    <cellStyle name="Note 9 6 2 2 3" xfId="4873" xr:uid="{00000000-0005-0000-0000-000075150000}"/>
    <cellStyle name="Note 9 6 2 2 3 2" xfId="4874" xr:uid="{00000000-0005-0000-0000-000076150000}"/>
    <cellStyle name="Note 9 6 2 2 4" xfId="4875" xr:uid="{00000000-0005-0000-0000-000077150000}"/>
    <cellStyle name="Note 9 6 2 3" xfId="4876" xr:uid="{00000000-0005-0000-0000-000078150000}"/>
    <cellStyle name="Note 9 6 2 3 2" xfId="4877" xr:uid="{00000000-0005-0000-0000-000079150000}"/>
    <cellStyle name="Note 9 6 2 3 2 2" xfId="4878" xr:uid="{00000000-0005-0000-0000-00007A150000}"/>
    <cellStyle name="Note 9 6 2 3 3" xfId="4879" xr:uid="{00000000-0005-0000-0000-00007B150000}"/>
    <cellStyle name="Note 9 6 2 4" xfId="4880" xr:uid="{00000000-0005-0000-0000-00007C150000}"/>
    <cellStyle name="Note 9 6 2 4 2" xfId="4881" xr:uid="{00000000-0005-0000-0000-00007D150000}"/>
    <cellStyle name="Note 9 6 2 5" xfId="4882" xr:uid="{00000000-0005-0000-0000-00007E150000}"/>
    <cellStyle name="Note 9 6 2 5 2" xfId="4883" xr:uid="{00000000-0005-0000-0000-00007F150000}"/>
    <cellStyle name="Note 9 6 2 6" xfId="4884" xr:uid="{00000000-0005-0000-0000-000080150000}"/>
    <cellStyle name="Note 9 6 3" xfId="4885" xr:uid="{00000000-0005-0000-0000-000081150000}"/>
    <cellStyle name="Note 9 6 3 2" xfId="4886" xr:uid="{00000000-0005-0000-0000-000082150000}"/>
    <cellStyle name="Note 9 6 3 2 2" xfId="4887" xr:uid="{00000000-0005-0000-0000-000083150000}"/>
    <cellStyle name="Note 9 6 3 2 2 2" xfId="4888" xr:uid="{00000000-0005-0000-0000-000084150000}"/>
    <cellStyle name="Note 9 6 3 2 3" xfId="4889" xr:uid="{00000000-0005-0000-0000-000085150000}"/>
    <cellStyle name="Note 9 6 3 3" xfId="4890" xr:uid="{00000000-0005-0000-0000-000086150000}"/>
    <cellStyle name="Note 9 6 3 3 2" xfId="4891" xr:uid="{00000000-0005-0000-0000-000087150000}"/>
    <cellStyle name="Note 9 6 3 4" xfId="4892" xr:uid="{00000000-0005-0000-0000-000088150000}"/>
    <cellStyle name="Note 9 6 4" xfId="4893" xr:uid="{00000000-0005-0000-0000-000089150000}"/>
    <cellStyle name="Note 9 6 4 2" xfId="4894" xr:uid="{00000000-0005-0000-0000-00008A150000}"/>
    <cellStyle name="Note 9 6 4 2 2" xfId="4895" xr:uid="{00000000-0005-0000-0000-00008B150000}"/>
    <cellStyle name="Note 9 6 4 3" xfId="4896" xr:uid="{00000000-0005-0000-0000-00008C150000}"/>
    <cellStyle name="Note 9 6 5" xfId="4897" xr:uid="{00000000-0005-0000-0000-00008D150000}"/>
    <cellStyle name="Note 9 6 5 2" xfId="4898" xr:uid="{00000000-0005-0000-0000-00008E150000}"/>
    <cellStyle name="Note 9 6 6" xfId="4899" xr:uid="{00000000-0005-0000-0000-00008F150000}"/>
    <cellStyle name="Note 9 7" xfId="4900" xr:uid="{00000000-0005-0000-0000-000090150000}"/>
    <cellStyle name="Note 9 7 2" xfId="4901" xr:uid="{00000000-0005-0000-0000-000091150000}"/>
    <cellStyle name="Note 9 7 2 2" xfId="4902" xr:uid="{00000000-0005-0000-0000-000092150000}"/>
    <cellStyle name="Note 9 7 2 2 2" xfId="4903" xr:uid="{00000000-0005-0000-0000-000093150000}"/>
    <cellStyle name="Note 9 7 2 2 2 2" xfId="4904" xr:uid="{00000000-0005-0000-0000-000094150000}"/>
    <cellStyle name="Note 9 7 2 2 2 2 2" xfId="4905" xr:uid="{00000000-0005-0000-0000-000095150000}"/>
    <cellStyle name="Note 9 7 2 2 2 3" xfId="4906" xr:uid="{00000000-0005-0000-0000-000096150000}"/>
    <cellStyle name="Note 9 7 2 2 3" xfId="4907" xr:uid="{00000000-0005-0000-0000-000097150000}"/>
    <cellStyle name="Note 9 7 2 2 3 2" xfId="4908" xr:uid="{00000000-0005-0000-0000-000098150000}"/>
    <cellStyle name="Note 9 7 2 2 4" xfId="4909" xr:uid="{00000000-0005-0000-0000-000099150000}"/>
    <cellStyle name="Note 9 7 2 3" xfId="4910" xr:uid="{00000000-0005-0000-0000-00009A150000}"/>
    <cellStyle name="Note 9 7 2 3 2" xfId="4911" xr:uid="{00000000-0005-0000-0000-00009B150000}"/>
    <cellStyle name="Note 9 7 2 3 2 2" xfId="4912" xr:uid="{00000000-0005-0000-0000-00009C150000}"/>
    <cellStyle name="Note 9 7 2 3 3" xfId="4913" xr:uid="{00000000-0005-0000-0000-00009D150000}"/>
    <cellStyle name="Note 9 7 2 4" xfId="4914" xr:uid="{00000000-0005-0000-0000-00009E150000}"/>
    <cellStyle name="Note 9 7 2 4 2" xfId="4915" xr:uid="{00000000-0005-0000-0000-00009F150000}"/>
    <cellStyle name="Note 9 7 2 5" xfId="4916" xr:uid="{00000000-0005-0000-0000-0000A0150000}"/>
    <cellStyle name="Note 9 7 2 5 2" xfId="4917" xr:uid="{00000000-0005-0000-0000-0000A1150000}"/>
    <cellStyle name="Note 9 7 2 6" xfId="4918" xr:uid="{00000000-0005-0000-0000-0000A2150000}"/>
    <cellStyle name="Note 9 7 3" xfId="4919" xr:uid="{00000000-0005-0000-0000-0000A3150000}"/>
    <cellStyle name="Note 9 7 3 2" xfId="4920" xr:uid="{00000000-0005-0000-0000-0000A4150000}"/>
    <cellStyle name="Note 9 7 3 2 2" xfId="4921" xr:uid="{00000000-0005-0000-0000-0000A5150000}"/>
    <cellStyle name="Note 9 7 3 2 2 2" xfId="4922" xr:uid="{00000000-0005-0000-0000-0000A6150000}"/>
    <cellStyle name="Note 9 7 3 2 3" xfId="4923" xr:uid="{00000000-0005-0000-0000-0000A7150000}"/>
    <cellStyle name="Note 9 7 3 3" xfId="4924" xr:uid="{00000000-0005-0000-0000-0000A8150000}"/>
    <cellStyle name="Note 9 7 3 3 2" xfId="4925" xr:uid="{00000000-0005-0000-0000-0000A9150000}"/>
    <cellStyle name="Note 9 7 3 4" xfId="4926" xr:uid="{00000000-0005-0000-0000-0000AA150000}"/>
    <cellStyle name="Note 9 7 4" xfId="4927" xr:uid="{00000000-0005-0000-0000-0000AB150000}"/>
    <cellStyle name="Note 9 7 4 2" xfId="4928" xr:uid="{00000000-0005-0000-0000-0000AC150000}"/>
    <cellStyle name="Note 9 7 4 2 2" xfId="4929" xr:uid="{00000000-0005-0000-0000-0000AD150000}"/>
    <cellStyle name="Note 9 7 4 3" xfId="4930" xr:uid="{00000000-0005-0000-0000-0000AE150000}"/>
    <cellStyle name="Note 9 7 5" xfId="4931" xr:uid="{00000000-0005-0000-0000-0000AF150000}"/>
    <cellStyle name="Note 9 7 5 2" xfId="4932" xr:uid="{00000000-0005-0000-0000-0000B0150000}"/>
    <cellStyle name="Note 9 7 6" xfId="4933" xr:uid="{00000000-0005-0000-0000-0000B1150000}"/>
    <cellStyle name="Note 9 8" xfId="4934" xr:uid="{00000000-0005-0000-0000-0000B2150000}"/>
    <cellStyle name="Note 9 8 2" xfId="4935" xr:uid="{00000000-0005-0000-0000-0000B3150000}"/>
    <cellStyle name="Note 9 8 2 2" xfId="4936" xr:uid="{00000000-0005-0000-0000-0000B4150000}"/>
    <cellStyle name="Note 9 8 2 2 2" xfId="4937" xr:uid="{00000000-0005-0000-0000-0000B5150000}"/>
    <cellStyle name="Note 9 8 2 2 2 2" xfId="4938" xr:uid="{00000000-0005-0000-0000-0000B6150000}"/>
    <cellStyle name="Note 9 8 2 2 2 2 2" xfId="4939" xr:uid="{00000000-0005-0000-0000-0000B7150000}"/>
    <cellStyle name="Note 9 8 2 2 2 3" xfId="4940" xr:uid="{00000000-0005-0000-0000-0000B8150000}"/>
    <cellStyle name="Note 9 8 2 2 3" xfId="4941" xr:uid="{00000000-0005-0000-0000-0000B9150000}"/>
    <cellStyle name="Note 9 8 2 2 3 2" xfId="4942" xr:uid="{00000000-0005-0000-0000-0000BA150000}"/>
    <cellStyle name="Note 9 8 2 2 4" xfId="4943" xr:uid="{00000000-0005-0000-0000-0000BB150000}"/>
    <cellStyle name="Note 9 8 2 3" xfId="4944" xr:uid="{00000000-0005-0000-0000-0000BC150000}"/>
    <cellStyle name="Note 9 8 2 3 2" xfId="4945" xr:uid="{00000000-0005-0000-0000-0000BD150000}"/>
    <cellStyle name="Note 9 8 2 3 2 2" xfId="4946" xr:uid="{00000000-0005-0000-0000-0000BE150000}"/>
    <cellStyle name="Note 9 8 2 3 3" xfId="4947" xr:uid="{00000000-0005-0000-0000-0000BF150000}"/>
    <cellStyle name="Note 9 8 2 4" xfId="4948" xr:uid="{00000000-0005-0000-0000-0000C0150000}"/>
    <cellStyle name="Note 9 8 2 4 2" xfId="4949" xr:uid="{00000000-0005-0000-0000-0000C1150000}"/>
    <cellStyle name="Note 9 8 2 5" xfId="4950" xr:uid="{00000000-0005-0000-0000-0000C2150000}"/>
    <cellStyle name="Note 9 8 2 5 2" xfId="4951" xr:uid="{00000000-0005-0000-0000-0000C3150000}"/>
    <cellStyle name="Note 9 8 2 6" xfId="4952" xr:uid="{00000000-0005-0000-0000-0000C4150000}"/>
    <cellStyle name="Note 9 8 3" xfId="4953" xr:uid="{00000000-0005-0000-0000-0000C5150000}"/>
    <cellStyle name="Note 9 8 3 2" xfId="4954" xr:uid="{00000000-0005-0000-0000-0000C6150000}"/>
    <cellStyle name="Note 9 8 3 2 2" xfId="4955" xr:uid="{00000000-0005-0000-0000-0000C7150000}"/>
    <cellStyle name="Note 9 8 3 2 2 2" xfId="4956" xr:uid="{00000000-0005-0000-0000-0000C8150000}"/>
    <cellStyle name="Note 9 8 3 2 3" xfId="4957" xr:uid="{00000000-0005-0000-0000-0000C9150000}"/>
    <cellStyle name="Note 9 8 3 3" xfId="4958" xr:uid="{00000000-0005-0000-0000-0000CA150000}"/>
    <cellStyle name="Note 9 8 3 3 2" xfId="4959" xr:uid="{00000000-0005-0000-0000-0000CB150000}"/>
    <cellStyle name="Note 9 8 3 4" xfId="4960" xr:uid="{00000000-0005-0000-0000-0000CC150000}"/>
    <cellStyle name="Note 9 8 4" xfId="4961" xr:uid="{00000000-0005-0000-0000-0000CD150000}"/>
    <cellStyle name="Note 9 8 4 2" xfId="4962" xr:uid="{00000000-0005-0000-0000-0000CE150000}"/>
    <cellStyle name="Note 9 8 4 2 2" xfId="4963" xr:uid="{00000000-0005-0000-0000-0000CF150000}"/>
    <cellStyle name="Note 9 8 4 3" xfId="4964" xr:uid="{00000000-0005-0000-0000-0000D0150000}"/>
    <cellStyle name="Note 9 8 5" xfId="4965" xr:uid="{00000000-0005-0000-0000-0000D1150000}"/>
    <cellStyle name="Note 9 8 5 2" xfId="4966" xr:uid="{00000000-0005-0000-0000-0000D2150000}"/>
    <cellStyle name="Note 9 8 6" xfId="4967" xr:uid="{00000000-0005-0000-0000-0000D3150000}"/>
    <cellStyle name="notes" xfId="4968" xr:uid="{00000000-0005-0000-0000-0000D4150000}"/>
    <cellStyle name="Notiz 10" xfId="6288" xr:uid="{00000000-0005-0000-0000-0000D5150000}"/>
    <cellStyle name="Notiz 10 2" xfId="6289" xr:uid="{00000000-0005-0000-0000-0000D6150000}"/>
    <cellStyle name="Notiz 10 2 2" xfId="6290" xr:uid="{00000000-0005-0000-0000-0000D7150000}"/>
    <cellStyle name="Notiz 10 3" xfId="6291" xr:uid="{00000000-0005-0000-0000-0000D8150000}"/>
    <cellStyle name="Notiz 11" xfId="6292" xr:uid="{00000000-0005-0000-0000-0000D9150000}"/>
    <cellStyle name="Notiz 11 2" xfId="6293" xr:uid="{00000000-0005-0000-0000-0000DA150000}"/>
    <cellStyle name="Notiz 11 2 2" xfId="6294" xr:uid="{00000000-0005-0000-0000-0000DB150000}"/>
    <cellStyle name="Notiz 11 3" xfId="6295" xr:uid="{00000000-0005-0000-0000-0000DC150000}"/>
    <cellStyle name="Notiz 12" xfId="6296" xr:uid="{00000000-0005-0000-0000-0000DD150000}"/>
    <cellStyle name="Notiz 12 2" xfId="6297" xr:uid="{00000000-0005-0000-0000-0000DE150000}"/>
    <cellStyle name="Notiz 12 2 2" xfId="6298" xr:uid="{00000000-0005-0000-0000-0000DF150000}"/>
    <cellStyle name="Notiz 12 3" xfId="6299" xr:uid="{00000000-0005-0000-0000-0000E0150000}"/>
    <cellStyle name="Notiz 13" xfId="6300" xr:uid="{00000000-0005-0000-0000-0000E1150000}"/>
    <cellStyle name="Notiz 13 2" xfId="6301" xr:uid="{00000000-0005-0000-0000-0000E2150000}"/>
    <cellStyle name="Notiz 14" xfId="6302" xr:uid="{00000000-0005-0000-0000-0000E3150000}"/>
    <cellStyle name="Notiz 14 2" xfId="6303" xr:uid="{00000000-0005-0000-0000-0000E4150000}"/>
    <cellStyle name="Notiz 15" xfId="6304" xr:uid="{00000000-0005-0000-0000-0000E5150000}"/>
    <cellStyle name="Notiz 15 2" xfId="6305" xr:uid="{00000000-0005-0000-0000-0000E6150000}"/>
    <cellStyle name="Notiz 16" xfId="6306" xr:uid="{00000000-0005-0000-0000-0000E7150000}"/>
    <cellStyle name="Notiz 16 2" xfId="6307" xr:uid="{00000000-0005-0000-0000-0000E8150000}"/>
    <cellStyle name="Notiz 17" xfId="6308" xr:uid="{00000000-0005-0000-0000-0000E9150000}"/>
    <cellStyle name="Notiz 2" xfId="4969" xr:uid="{00000000-0005-0000-0000-0000EA150000}"/>
    <cellStyle name="Notiz 2 2" xfId="6309" xr:uid="{00000000-0005-0000-0000-0000EB150000}"/>
    <cellStyle name="Notiz 2 3" xfId="6310" xr:uid="{00000000-0005-0000-0000-0000EC150000}"/>
    <cellStyle name="Notiz 3" xfId="6311" xr:uid="{00000000-0005-0000-0000-0000ED150000}"/>
    <cellStyle name="Notiz 3 2" xfId="6312" xr:uid="{00000000-0005-0000-0000-0000EE150000}"/>
    <cellStyle name="Notiz 4" xfId="6313" xr:uid="{00000000-0005-0000-0000-0000EF150000}"/>
    <cellStyle name="Notiz 4 2" xfId="6314" xr:uid="{00000000-0005-0000-0000-0000F0150000}"/>
    <cellStyle name="Notiz 5" xfId="6315" xr:uid="{00000000-0005-0000-0000-0000F1150000}"/>
    <cellStyle name="Notiz 5 2" xfId="6316" xr:uid="{00000000-0005-0000-0000-0000F2150000}"/>
    <cellStyle name="Notiz 6" xfId="6317" xr:uid="{00000000-0005-0000-0000-0000F3150000}"/>
    <cellStyle name="Notiz 6 2" xfId="6318" xr:uid="{00000000-0005-0000-0000-0000F4150000}"/>
    <cellStyle name="Notiz 6 2 2" xfId="6319" xr:uid="{00000000-0005-0000-0000-0000F5150000}"/>
    <cellStyle name="Notiz 6 3" xfId="6320" xr:uid="{00000000-0005-0000-0000-0000F6150000}"/>
    <cellStyle name="Notiz 7" xfId="6321" xr:uid="{00000000-0005-0000-0000-0000F7150000}"/>
    <cellStyle name="Notiz 7 2" xfId="6322" xr:uid="{00000000-0005-0000-0000-0000F8150000}"/>
    <cellStyle name="Notiz 7 2 2" xfId="6323" xr:uid="{00000000-0005-0000-0000-0000F9150000}"/>
    <cellStyle name="Notiz 7 3" xfId="6324" xr:uid="{00000000-0005-0000-0000-0000FA150000}"/>
    <cellStyle name="Notiz 8" xfId="6325" xr:uid="{00000000-0005-0000-0000-0000FB150000}"/>
    <cellStyle name="Notiz 8 2" xfId="6326" xr:uid="{00000000-0005-0000-0000-0000FC150000}"/>
    <cellStyle name="Notiz 8 2 2" xfId="6327" xr:uid="{00000000-0005-0000-0000-0000FD150000}"/>
    <cellStyle name="Notiz 8 3" xfId="6328" xr:uid="{00000000-0005-0000-0000-0000FE150000}"/>
    <cellStyle name="Notiz 9" xfId="6329" xr:uid="{00000000-0005-0000-0000-0000FF150000}"/>
    <cellStyle name="Notiz 9 2" xfId="6330" xr:uid="{00000000-0005-0000-0000-000000160000}"/>
    <cellStyle name="Notiz 9 2 2" xfId="6331" xr:uid="{00000000-0005-0000-0000-000001160000}"/>
    <cellStyle name="Notiz 9 3" xfId="6332" xr:uid="{00000000-0005-0000-0000-000002160000}"/>
    <cellStyle name="Output 2" xfId="4970" xr:uid="{00000000-0005-0000-0000-000003160000}"/>
    <cellStyle name="Output 2 2" xfId="4971" xr:uid="{00000000-0005-0000-0000-000004160000}"/>
    <cellStyle name="Percent" xfId="4972" xr:uid="{00000000-0005-0000-0000-000005160000}"/>
    <cellStyle name="Percent [2]" xfId="4973" xr:uid="{00000000-0005-0000-0000-000006160000}"/>
    <cellStyle name="Percent 10" xfId="4974" xr:uid="{00000000-0005-0000-0000-000007160000}"/>
    <cellStyle name="Percent 2" xfId="4975" xr:uid="{00000000-0005-0000-0000-000008160000}"/>
    <cellStyle name="Percent 2 10" xfId="4976" xr:uid="{00000000-0005-0000-0000-000009160000}"/>
    <cellStyle name="Percent 2 10 2" xfId="4977" xr:uid="{00000000-0005-0000-0000-00000A160000}"/>
    <cellStyle name="Percent 2 11" xfId="4978" xr:uid="{00000000-0005-0000-0000-00000B160000}"/>
    <cellStyle name="Percent 2 11 2" xfId="4979" xr:uid="{00000000-0005-0000-0000-00000C160000}"/>
    <cellStyle name="Percent 2 12" xfId="4980" xr:uid="{00000000-0005-0000-0000-00000D160000}"/>
    <cellStyle name="Percent 2 12 2" xfId="4981" xr:uid="{00000000-0005-0000-0000-00000E160000}"/>
    <cellStyle name="Percent 2 13" xfId="4982" xr:uid="{00000000-0005-0000-0000-00000F160000}"/>
    <cellStyle name="Percent 2 14" xfId="4983" xr:uid="{00000000-0005-0000-0000-000010160000}"/>
    <cellStyle name="Percent 2 15" xfId="4984" xr:uid="{00000000-0005-0000-0000-000011160000}"/>
    <cellStyle name="Percent 2 16" xfId="4985" xr:uid="{00000000-0005-0000-0000-000012160000}"/>
    <cellStyle name="Percent 2 17" xfId="4986" xr:uid="{00000000-0005-0000-0000-000013160000}"/>
    <cellStyle name="Percent 2 2" xfId="4987" xr:uid="{00000000-0005-0000-0000-000014160000}"/>
    <cellStyle name="Percent 2 2 10" xfId="4988" xr:uid="{00000000-0005-0000-0000-000015160000}"/>
    <cellStyle name="Percent 2 2 11" xfId="4989" xr:uid="{00000000-0005-0000-0000-000016160000}"/>
    <cellStyle name="Percent 2 2 12" xfId="4990" xr:uid="{00000000-0005-0000-0000-000017160000}"/>
    <cellStyle name="Percent 2 2 13" xfId="4991" xr:uid="{00000000-0005-0000-0000-000018160000}"/>
    <cellStyle name="Percent 2 2 14" xfId="4992" xr:uid="{00000000-0005-0000-0000-000019160000}"/>
    <cellStyle name="Percent 2 2 14 2" xfId="4993" xr:uid="{00000000-0005-0000-0000-00001A160000}"/>
    <cellStyle name="Percent 2 2 15" xfId="4994" xr:uid="{00000000-0005-0000-0000-00001B160000}"/>
    <cellStyle name="Percent 2 2 16" xfId="4995" xr:uid="{00000000-0005-0000-0000-00001C160000}"/>
    <cellStyle name="Percent 2 2 2" xfId="4996" xr:uid="{00000000-0005-0000-0000-00001D160000}"/>
    <cellStyle name="Percent 2 2 2 2" xfId="4997" xr:uid="{00000000-0005-0000-0000-00001E160000}"/>
    <cellStyle name="Percent 2 2 2 2 2" xfId="4998" xr:uid="{00000000-0005-0000-0000-00001F160000}"/>
    <cellStyle name="Percent 2 2 2 2 2 2" xfId="4999" xr:uid="{00000000-0005-0000-0000-000020160000}"/>
    <cellStyle name="Percent 2 2 2 2 3" xfId="5000" xr:uid="{00000000-0005-0000-0000-000021160000}"/>
    <cellStyle name="Percent 2 2 2 2 3 2" xfId="5001" xr:uid="{00000000-0005-0000-0000-000022160000}"/>
    <cellStyle name="Percent 2 2 2 2 4" xfId="5002" xr:uid="{00000000-0005-0000-0000-000023160000}"/>
    <cellStyle name="Percent 2 2 2 2 5" xfId="5003" xr:uid="{00000000-0005-0000-0000-000024160000}"/>
    <cellStyle name="Percent 2 2 2 2 6" xfId="5004" xr:uid="{00000000-0005-0000-0000-000025160000}"/>
    <cellStyle name="Percent 2 2 2 2 7" xfId="5005" xr:uid="{00000000-0005-0000-0000-000026160000}"/>
    <cellStyle name="Percent 2 2 2 3" xfId="5006" xr:uid="{00000000-0005-0000-0000-000027160000}"/>
    <cellStyle name="Percent 2 2 2 3 2" xfId="5007" xr:uid="{00000000-0005-0000-0000-000028160000}"/>
    <cellStyle name="Percent 2 2 2 3 3" xfId="5008" xr:uid="{00000000-0005-0000-0000-000029160000}"/>
    <cellStyle name="Percent 2 2 2 4" xfId="5009" xr:uid="{00000000-0005-0000-0000-00002A160000}"/>
    <cellStyle name="Percent 2 2 2 4 2" xfId="5010" xr:uid="{00000000-0005-0000-0000-00002B160000}"/>
    <cellStyle name="Percent 2 2 2 4 3" xfId="5011" xr:uid="{00000000-0005-0000-0000-00002C160000}"/>
    <cellStyle name="Percent 2 2 2 5" xfId="5012" xr:uid="{00000000-0005-0000-0000-00002D160000}"/>
    <cellStyle name="Percent 2 2 2 5 2" xfId="5013" xr:uid="{00000000-0005-0000-0000-00002E160000}"/>
    <cellStyle name="Percent 2 2 2 6" xfId="5014" xr:uid="{00000000-0005-0000-0000-00002F160000}"/>
    <cellStyle name="Percent 2 2 2 6 2" xfId="5015" xr:uid="{00000000-0005-0000-0000-000030160000}"/>
    <cellStyle name="Percent 2 2 2 7" xfId="5016" xr:uid="{00000000-0005-0000-0000-000031160000}"/>
    <cellStyle name="Percent 2 2 2 8" xfId="5017" xr:uid="{00000000-0005-0000-0000-000032160000}"/>
    <cellStyle name="Percent 2 2 2 9" xfId="5018" xr:uid="{00000000-0005-0000-0000-000033160000}"/>
    <cellStyle name="Percent 2 2 3" xfId="5019" xr:uid="{00000000-0005-0000-0000-000034160000}"/>
    <cellStyle name="Percent 2 2 3 2" xfId="5020" xr:uid="{00000000-0005-0000-0000-000035160000}"/>
    <cellStyle name="Percent 2 2 3 3" xfId="5021" xr:uid="{00000000-0005-0000-0000-000036160000}"/>
    <cellStyle name="Percent 2 2 3 3 2" xfId="5022" xr:uid="{00000000-0005-0000-0000-000037160000}"/>
    <cellStyle name="Percent 2 2 3 4" xfId="5023" xr:uid="{00000000-0005-0000-0000-000038160000}"/>
    <cellStyle name="Percent 2 2 4" xfId="5024" xr:uid="{00000000-0005-0000-0000-000039160000}"/>
    <cellStyle name="Percent 2 2 4 2" xfId="5025" xr:uid="{00000000-0005-0000-0000-00003A160000}"/>
    <cellStyle name="Percent 2 2 4 3" xfId="5026" xr:uid="{00000000-0005-0000-0000-00003B160000}"/>
    <cellStyle name="Percent 2 2 4 4" xfId="5027" xr:uid="{00000000-0005-0000-0000-00003C160000}"/>
    <cellStyle name="Percent 2 2 4 5" xfId="5028" xr:uid="{00000000-0005-0000-0000-00003D160000}"/>
    <cellStyle name="Percent 2 2 5" xfId="5029" xr:uid="{00000000-0005-0000-0000-00003E160000}"/>
    <cellStyle name="Percent 2 2 5 2" xfId="5030" xr:uid="{00000000-0005-0000-0000-00003F160000}"/>
    <cellStyle name="Percent 2 2 5 3" xfId="5031" xr:uid="{00000000-0005-0000-0000-000040160000}"/>
    <cellStyle name="Percent 2 2 5 4" xfId="5032" xr:uid="{00000000-0005-0000-0000-000041160000}"/>
    <cellStyle name="Percent 2 2 6" xfId="5033" xr:uid="{00000000-0005-0000-0000-000042160000}"/>
    <cellStyle name="Percent 2 2 6 2" xfId="5034" xr:uid="{00000000-0005-0000-0000-000043160000}"/>
    <cellStyle name="Percent 2 2 7" xfId="5035" xr:uid="{00000000-0005-0000-0000-000044160000}"/>
    <cellStyle name="Percent 2 2 7 2" xfId="5036" xr:uid="{00000000-0005-0000-0000-000045160000}"/>
    <cellStyle name="Percent 2 2 8" xfId="5037" xr:uid="{00000000-0005-0000-0000-000046160000}"/>
    <cellStyle name="Percent 2 2 8 2" xfId="5038" xr:uid="{00000000-0005-0000-0000-000047160000}"/>
    <cellStyle name="Percent 2 2 9" xfId="5039" xr:uid="{00000000-0005-0000-0000-000048160000}"/>
    <cellStyle name="Percent 2 2 9 2" xfId="5040" xr:uid="{00000000-0005-0000-0000-000049160000}"/>
    <cellStyle name="Percent 2 3" xfId="5041" xr:uid="{00000000-0005-0000-0000-00004A160000}"/>
    <cellStyle name="Percent 2 3 10" xfId="5042" xr:uid="{00000000-0005-0000-0000-00004B160000}"/>
    <cellStyle name="Percent 2 3 2" xfId="5043" xr:uid="{00000000-0005-0000-0000-00004C160000}"/>
    <cellStyle name="Percent 2 3 2 2" xfId="5044" xr:uid="{00000000-0005-0000-0000-00004D160000}"/>
    <cellStyle name="Percent 2 3 2 2 2" xfId="5045" xr:uid="{00000000-0005-0000-0000-00004E160000}"/>
    <cellStyle name="Percent 2 3 2 3" xfId="5046" xr:uid="{00000000-0005-0000-0000-00004F160000}"/>
    <cellStyle name="Percent 2 3 2 3 2" xfId="5047" xr:uid="{00000000-0005-0000-0000-000050160000}"/>
    <cellStyle name="Percent 2 3 2 4" xfId="5048" xr:uid="{00000000-0005-0000-0000-000051160000}"/>
    <cellStyle name="Percent 2 3 2 5" xfId="5049" xr:uid="{00000000-0005-0000-0000-000052160000}"/>
    <cellStyle name="Percent 2 3 2 6" xfId="5050" xr:uid="{00000000-0005-0000-0000-000053160000}"/>
    <cellStyle name="Percent 2 3 2 7" xfId="5051" xr:uid="{00000000-0005-0000-0000-000054160000}"/>
    <cellStyle name="Percent 2 3 3" xfId="5052" xr:uid="{00000000-0005-0000-0000-000055160000}"/>
    <cellStyle name="Percent 2 3 3 2" xfId="5053" xr:uid="{00000000-0005-0000-0000-000056160000}"/>
    <cellStyle name="Percent 2 3 3 3" xfId="5054" xr:uid="{00000000-0005-0000-0000-000057160000}"/>
    <cellStyle name="Percent 2 3 4" xfId="5055" xr:uid="{00000000-0005-0000-0000-000058160000}"/>
    <cellStyle name="Percent 2 3 4 2" xfId="5056" xr:uid="{00000000-0005-0000-0000-000059160000}"/>
    <cellStyle name="Percent 2 3 4 3" xfId="5057" xr:uid="{00000000-0005-0000-0000-00005A160000}"/>
    <cellStyle name="Percent 2 3 5" xfId="5058" xr:uid="{00000000-0005-0000-0000-00005B160000}"/>
    <cellStyle name="Percent 2 3 5 2" xfId="5059" xr:uid="{00000000-0005-0000-0000-00005C160000}"/>
    <cellStyle name="Percent 2 3 6" xfId="5060" xr:uid="{00000000-0005-0000-0000-00005D160000}"/>
    <cellStyle name="Percent 2 3 6 2" xfId="5061" xr:uid="{00000000-0005-0000-0000-00005E160000}"/>
    <cellStyle name="Percent 2 3 7" xfId="5062" xr:uid="{00000000-0005-0000-0000-00005F160000}"/>
    <cellStyle name="Percent 2 3 8" xfId="5063" xr:uid="{00000000-0005-0000-0000-000060160000}"/>
    <cellStyle name="Percent 2 3 9" xfId="5064" xr:uid="{00000000-0005-0000-0000-000061160000}"/>
    <cellStyle name="Percent 2 4" xfId="5065" xr:uid="{00000000-0005-0000-0000-000062160000}"/>
    <cellStyle name="Percent 2 4 2" xfId="5066" xr:uid="{00000000-0005-0000-0000-000063160000}"/>
    <cellStyle name="Percent 2 4 3" xfId="5067" xr:uid="{00000000-0005-0000-0000-000064160000}"/>
    <cellStyle name="Percent 2 4 4" xfId="5068" xr:uid="{00000000-0005-0000-0000-000065160000}"/>
    <cellStyle name="Percent 2 5" xfId="5069" xr:uid="{00000000-0005-0000-0000-000066160000}"/>
    <cellStyle name="Percent 2 5 2" xfId="5070" xr:uid="{00000000-0005-0000-0000-000067160000}"/>
    <cellStyle name="Percent 2 5 3" xfId="5071" xr:uid="{00000000-0005-0000-0000-000068160000}"/>
    <cellStyle name="Percent 2 5 4" xfId="5072" xr:uid="{00000000-0005-0000-0000-000069160000}"/>
    <cellStyle name="Percent 2 6" xfId="5073" xr:uid="{00000000-0005-0000-0000-00006A160000}"/>
    <cellStyle name="Percent 2 6 2" xfId="5074" xr:uid="{00000000-0005-0000-0000-00006B160000}"/>
    <cellStyle name="Percent 2 6 3" xfId="5075" xr:uid="{00000000-0005-0000-0000-00006C160000}"/>
    <cellStyle name="Percent 2 7" xfId="5076" xr:uid="{00000000-0005-0000-0000-00006D160000}"/>
    <cellStyle name="Percent 2 7 2" xfId="5077" xr:uid="{00000000-0005-0000-0000-00006E160000}"/>
    <cellStyle name="Percent 2 8" xfId="5078" xr:uid="{00000000-0005-0000-0000-00006F160000}"/>
    <cellStyle name="Percent 2 8 2" xfId="5079" xr:uid="{00000000-0005-0000-0000-000070160000}"/>
    <cellStyle name="Percent 2 9" xfId="5080" xr:uid="{00000000-0005-0000-0000-000071160000}"/>
    <cellStyle name="Percent 2 9 2" xfId="5081" xr:uid="{00000000-0005-0000-0000-000072160000}"/>
    <cellStyle name="Percent 3" xfId="5082" xr:uid="{00000000-0005-0000-0000-000073160000}"/>
    <cellStyle name="Percent 3 10" xfId="5083" xr:uid="{00000000-0005-0000-0000-000074160000}"/>
    <cellStyle name="Percent 3 2" xfId="5084" xr:uid="{00000000-0005-0000-0000-000075160000}"/>
    <cellStyle name="Percent 3 2 2" xfId="5085" xr:uid="{00000000-0005-0000-0000-000076160000}"/>
    <cellStyle name="Percent 3 2 3" xfId="5086" xr:uid="{00000000-0005-0000-0000-000077160000}"/>
    <cellStyle name="Percent 3 2 4" xfId="5087" xr:uid="{00000000-0005-0000-0000-000078160000}"/>
    <cellStyle name="Percent 3 2 5" xfId="5088" xr:uid="{00000000-0005-0000-0000-000079160000}"/>
    <cellStyle name="Percent 3 2 6" xfId="5089" xr:uid="{00000000-0005-0000-0000-00007A160000}"/>
    <cellStyle name="Percent 3 2 7" xfId="5090" xr:uid="{00000000-0005-0000-0000-00007B160000}"/>
    <cellStyle name="Percent 3 2 8" xfId="5091" xr:uid="{00000000-0005-0000-0000-00007C160000}"/>
    <cellStyle name="Percent 3 3" xfId="5092" xr:uid="{00000000-0005-0000-0000-00007D160000}"/>
    <cellStyle name="Percent 3 4" xfId="5093" xr:uid="{00000000-0005-0000-0000-00007E160000}"/>
    <cellStyle name="Percent 3 5" xfId="5094" xr:uid="{00000000-0005-0000-0000-00007F160000}"/>
    <cellStyle name="Percent 3 6" xfId="5095" xr:uid="{00000000-0005-0000-0000-000080160000}"/>
    <cellStyle name="Percent 3 6 2" xfId="5096" xr:uid="{00000000-0005-0000-0000-000081160000}"/>
    <cellStyle name="Percent 3 7" xfId="5097" xr:uid="{00000000-0005-0000-0000-000082160000}"/>
    <cellStyle name="Percent 3 8" xfId="5098" xr:uid="{00000000-0005-0000-0000-000083160000}"/>
    <cellStyle name="Percent 3 9" xfId="5099" xr:uid="{00000000-0005-0000-0000-000084160000}"/>
    <cellStyle name="Percent 4" xfId="5100" xr:uid="{00000000-0005-0000-0000-000085160000}"/>
    <cellStyle name="Percent 4 2" xfId="5101" xr:uid="{00000000-0005-0000-0000-000086160000}"/>
    <cellStyle name="Percent 4 2 2" xfId="5102" xr:uid="{00000000-0005-0000-0000-000087160000}"/>
    <cellStyle name="Percent 4 2 3" xfId="5103" xr:uid="{00000000-0005-0000-0000-000088160000}"/>
    <cellStyle name="Percent 4 3" xfId="5104" xr:uid="{00000000-0005-0000-0000-000089160000}"/>
    <cellStyle name="Percent 4 3 2" xfId="5105" xr:uid="{00000000-0005-0000-0000-00008A160000}"/>
    <cellStyle name="Percent 4 4" xfId="5106" xr:uid="{00000000-0005-0000-0000-00008B160000}"/>
    <cellStyle name="Percent 4 5" xfId="5107" xr:uid="{00000000-0005-0000-0000-00008C160000}"/>
    <cellStyle name="Percent 4 6" xfId="5108" xr:uid="{00000000-0005-0000-0000-00008D160000}"/>
    <cellStyle name="Percent 4 7" xfId="5109" xr:uid="{00000000-0005-0000-0000-00008E160000}"/>
    <cellStyle name="Percent 4 8" xfId="5110" xr:uid="{00000000-0005-0000-0000-00008F160000}"/>
    <cellStyle name="Percent 4 9" xfId="5111" xr:uid="{00000000-0005-0000-0000-000090160000}"/>
    <cellStyle name="Percent 5" xfId="5112" xr:uid="{00000000-0005-0000-0000-000091160000}"/>
    <cellStyle name="Percent 5 2" xfId="5113" xr:uid="{00000000-0005-0000-0000-000092160000}"/>
    <cellStyle name="Percent 5 3" xfId="5114" xr:uid="{00000000-0005-0000-0000-000093160000}"/>
    <cellStyle name="Percent 5 4" xfId="5115" xr:uid="{00000000-0005-0000-0000-000094160000}"/>
    <cellStyle name="Percent 6" xfId="5116" xr:uid="{00000000-0005-0000-0000-000095160000}"/>
    <cellStyle name="Percent 7" xfId="5117" xr:uid="{00000000-0005-0000-0000-000096160000}"/>
    <cellStyle name="Percent 8" xfId="5118" xr:uid="{00000000-0005-0000-0000-000097160000}"/>
    <cellStyle name="Percent 9" xfId="5119" xr:uid="{00000000-0005-0000-0000-000098160000}"/>
    <cellStyle name="Percent_1 SubOverv.USd" xfId="5120" xr:uid="{00000000-0005-0000-0000-000099160000}"/>
    <cellStyle name="Procentowy 3" xfId="5121" xr:uid="{00000000-0005-0000-0000-00009A160000}"/>
    <cellStyle name="Procentowy 3 2" xfId="5122" xr:uid="{00000000-0005-0000-0000-00009B160000}"/>
    <cellStyle name="Procentowy 3 2 2" xfId="5123" xr:uid="{00000000-0005-0000-0000-00009C160000}"/>
    <cellStyle name="Procentowy 3 3" xfId="5124" xr:uid="{00000000-0005-0000-0000-00009D160000}"/>
    <cellStyle name="Procentowy 3 3 2" xfId="5125" xr:uid="{00000000-0005-0000-0000-00009E160000}"/>
    <cellStyle name="Procentowy 3 4" xfId="5126" xr:uid="{00000000-0005-0000-0000-00009F160000}"/>
    <cellStyle name="Procentowy 3 5" xfId="5127" xr:uid="{00000000-0005-0000-0000-0000A0160000}"/>
    <cellStyle name="Procentowy 8" xfId="5128" xr:uid="{00000000-0005-0000-0000-0000A1160000}"/>
    <cellStyle name="Procentowy 8 2" xfId="5129" xr:uid="{00000000-0005-0000-0000-0000A2160000}"/>
    <cellStyle name="Procentowy 8 2 2" xfId="5130" xr:uid="{00000000-0005-0000-0000-0000A3160000}"/>
    <cellStyle name="Procentowy 8 3" xfId="5131" xr:uid="{00000000-0005-0000-0000-0000A4160000}"/>
    <cellStyle name="Procentowy 8 3 2" xfId="5132" xr:uid="{00000000-0005-0000-0000-0000A5160000}"/>
    <cellStyle name="Procentowy 8 4" xfId="5133" xr:uid="{00000000-0005-0000-0000-0000A6160000}"/>
    <cellStyle name="Procentowy 8 5" xfId="5134" xr:uid="{00000000-0005-0000-0000-0000A7160000}"/>
    <cellStyle name="Prozent 2" xfId="5135" xr:uid="{00000000-0005-0000-0000-0000A8160000}"/>
    <cellStyle name="Prozent 3" xfId="6333" xr:uid="{00000000-0005-0000-0000-0000A9160000}"/>
    <cellStyle name="row" xfId="5136" xr:uid="{00000000-0005-0000-0000-0000AA160000}"/>
    <cellStyle name="row 10" xfId="5137" xr:uid="{00000000-0005-0000-0000-0000AB160000}"/>
    <cellStyle name="row 10 2" xfId="5138" xr:uid="{00000000-0005-0000-0000-0000AC160000}"/>
    <cellStyle name="row 11" xfId="5139" xr:uid="{00000000-0005-0000-0000-0000AD160000}"/>
    <cellStyle name="row 12" xfId="5140" xr:uid="{00000000-0005-0000-0000-0000AE160000}"/>
    <cellStyle name="row 2" xfId="5141" xr:uid="{00000000-0005-0000-0000-0000AF160000}"/>
    <cellStyle name="row 2 2" xfId="5142" xr:uid="{00000000-0005-0000-0000-0000B0160000}"/>
    <cellStyle name="row 2 2 2" xfId="5143" xr:uid="{00000000-0005-0000-0000-0000B1160000}"/>
    <cellStyle name="row 2 3" xfId="5144" xr:uid="{00000000-0005-0000-0000-0000B2160000}"/>
    <cellStyle name="row 3" xfId="5145" xr:uid="{00000000-0005-0000-0000-0000B3160000}"/>
    <cellStyle name="row 3 2" xfId="5146" xr:uid="{00000000-0005-0000-0000-0000B4160000}"/>
    <cellStyle name="row 3 2 2" xfId="5147" xr:uid="{00000000-0005-0000-0000-0000B5160000}"/>
    <cellStyle name="row 3 2 2 2" xfId="5148" xr:uid="{00000000-0005-0000-0000-0000B6160000}"/>
    <cellStyle name="row 3 2 3" xfId="5149" xr:uid="{00000000-0005-0000-0000-0000B7160000}"/>
    <cellStyle name="row 3 3" xfId="5150" xr:uid="{00000000-0005-0000-0000-0000B8160000}"/>
    <cellStyle name="row 3 3 2" xfId="5151" xr:uid="{00000000-0005-0000-0000-0000B9160000}"/>
    <cellStyle name="row 3 3 2 2" xfId="5152" xr:uid="{00000000-0005-0000-0000-0000BA160000}"/>
    <cellStyle name="row 3 3 3" xfId="5153" xr:uid="{00000000-0005-0000-0000-0000BB160000}"/>
    <cellStyle name="row 3 4" xfId="5154" xr:uid="{00000000-0005-0000-0000-0000BC160000}"/>
    <cellStyle name="row 3 4 2" xfId="5155" xr:uid="{00000000-0005-0000-0000-0000BD160000}"/>
    <cellStyle name="row 3 5" xfId="5156" xr:uid="{00000000-0005-0000-0000-0000BE160000}"/>
    <cellStyle name="row 4" xfId="5157" xr:uid="{00000000-0005-0000-0000-0000BF160000}"/>
    <cellStyle name="row 4 2" xfId="5158" xr:uid="{00000000-0005-0000-0000-0000C0160000}"/>
    <cellStyle name="row 4 2 2" xfId="5159" xr:uid="{00000000-0005-0000-0000-0000C1160000}"/>
    <cellStyle name="row 4 2 2 2" xfId="5160" xr:uid="{00000000-0005-0000-0000-0000C2160000}"/>
    <cellStyle name="row 4 2 3" xfId="5161" xr:uid="{00000000-0005-0000-0000-0000C3160000}"/>
    <cellStyle name="row 4 3" xfId="5162" xr:uid="{00000000-0005-0000-0000-0000C4160000}"/>
    <cellStyle name="row 4 3 2" xfId="5163" xr:uid="{00000000-0005-0000-0000-0000C5160000}"/>
    <cellStyle name="row 4 3 2 2" xfId="5164" xr:uid="{00000000-0005-0000-0000-0000C6160000}"/>
    <cellStyle name="row 4 3 3" xfId="5165" xr:uid="{00000000-0005-0000-0000-0000C7160000}"/>
    <cellStyle name="row 4 4" xfId="5166" xr:uid="{00000000-0005-0000-0000-0000C8160000}"/>
    <cellStyle name="row 4 4 2" xfId="5167" xr:uid="{00000000-0005-0000-0000-0000C9160000}"/>
    <cellStyle name="row 4 5" xfId="5168" xr:uid="{00000000-0005-0000-0000-0000CA160000}"/>
    <cellStyle name="row 5" xfId="5169" xr:uid="{00000000-0005-0000-0000-0000CB160000}"/>
    <cellStyle name="row 5 2" xfId="5170" xr:uid="{00000000-0005-0000-0000-0000CC160000}"/>
    <cellStyle name="row 5 2 2" xfId="5171" xr:uid="{00000000-0005-0000-0000-0000CD160000}"/>
    <cellStyle name="row 5 3" xfId="5172" xr:uid="{00000000-0005-0000-0000-0000CE160000}"/>
    <cellStyle name="row 6" xfId="5173" xr:uid="{00000000-0005-0000-0000-0000CF160000}"/>
    <cellStyle name="row 6 2" xfId="5174" xr:uid="{00000000-0005-0000-0000-0000D0160000}"/>
    <cellStyle name="row 6 2 2" xfId="5175" xr:uid="{00000000-0005-0000-0000-0000D1160000}"/>
    <cellStyle name="row 6 3" xfId="5176" xr:uid="{00000000-0005-0000-0000-0000D2160000}"/>
    <cellStyle name="row 7" xfId="5177" xr:uid="{00000000-0005-0000-0000-0000D3160000}"/>
    <cellStyle name="row 7 2" xfId="5178" xr:uid="{00000000-0005-0000-0000-0000D4160000}"/>
    <cellStyle name="row 7 2 2" xfId="5179" xr:uid="{00000000-0005-0000-0000-0000D5160000}"/>
    <cellStyle name="row 7 3" xfId="5180" xr:uid="{00000000-0005-0000-0000-0000D6160000}"/>
    <cellStyle name="row 8" xfId="5181" xr:uid="{00000000-0005-0000-0000-0000D7160000}"/>
    <cellStyle name="row 8 2" xfId="5182" xr:uid="{00000000-0005-0000-0000-0000D8160000}"/>
    <cellStyle name="row 8 2 2" xfId="5183" xr:uid="{00000000-0005-0000-0000-0000D9160000}"/>
    <cellStyle name="row 8 3" xfId="5184" xr:uid="{00000000-0005-0000-0000-0000DA160000}"/>
    <cellStyle name="row 9" xfId="5185" xr:uid="{00000000-0005-0000-0000-0000DB160000}"/>
    <cellStyle name="row 9 2" xfId="5186" xr:uid="{00000000-0005-0000-0000-0000DC160000}"/>
    <cellStyle name="row 9 2 2" xfId="5187" xr:uid="{00000000-0005-0000-0000-0000DD160000}"/>
    <cellStyle name="row 9 3" xfId="5188" xr:uid="{00000000-0005-0000-0000-0000DE160000}"/>
    <cellStyle name="RowCodes" xfId="5189" xr:uid="{00000000-0005-0000-0000-0000DF160000}"/>
    <cellStyle name="Row-Col Headings" xfId="5190" xr:uid="{00000000-0005-0000-0000-0000E0160000}"/>
    <cellStyle name="RowTitles" xfId="5191" xr:uid="{00000000-0005-0000-0000-0000E1160000}"/>
    <cellStyle name="RowTitles 2" xfId="5192" xr:uid="{00000000-0005-0000-0000-0000E2160000}"/>
    <cellStyle name="RowTitles 2 2" xfId="5193" xr:uid="{00000000-0005-0000-0000-0000E3160000}"/>
    <cellStyle name="RowTitles 2 2 2" xfId="5194" xr:uid="{00000000-0005-0000-0000-0000E4160000}"/>
    <cellStyle name="RowTitles 2 3" xfId="5195" xr:uid="{00000000-0005-0000-0000-0000E5160000}"/>
    <cellStyle name="RowTitles 2 3 2" xfId="5196" xr:uid="{00000000-0005-0000-0000-0000E6160000}"/>
    <cellStyle name="RowTitles 2 4" xfId="5197" xr:uid="{00000000-0005-0000-0000-0000E7160000}"/>
    <cellStyle name="RowTitles 3" xfId="5198" xr:uid="{00000000-0005-0000-0000-0000E8160000}"/>
    <cellStyle name="RowTitles 3 2" xfId="5199" xr:uid="{00000000-0005-0000-0000-0000E9160000}"/>
    <cellStyle name="RowTitles 3 2 2" xfId="5200" xr:uid="{00000000-0005-0000-0000-0000EA160000}"/>
    <cellStyle name="RowTitles 3 2 2 2" xfId="5201" xr:uid="{00000000-0005-0000-0000-0000EB160000}"/>
    <cellStyle name="RowTitles 3 2 3" xfId="5202" xr:uid="{00000000-0005-0000-0000-0000EC160000}"/>
    <cellStyle name="RowTitles 3 2 3 2" xfId="5203" xr:uid="{00000000-0005-0000-0000-0000ED160000}"/>
    <cellStyle name="RowTitles 3 2 4" xfId="5204" xr:uid="{00000000-0005-0000-0000-0000EE160000}"/>
    <cellStyle name="RowTitles 3 3" xfId="5205" xr:uid="{00000000-0005-0000-0000-0000EF160000}"/>
    <cellStyle name="RowTitles 3 3 2" xfId="5206" xr:uid="{00000000-0005-0000-0000-0000F0160000}"/>
    <cellStyle name="RowTitles 3 3 2 2" xfId="5207" xr:uid="{00000000-0005-0000-0000-0000F1160000}"/>
    <cellStyle name="RowTitles 3 3 3" xfId="5208" xr:uid="{00000000-0005-0000-0000-0000F2160000}"/>
    <cellStyle name="RowTitles 3 3 3 2" xfId="5209" xr:uid="{00000000-0005-0000-0000-0000F3160000}"/>
    <cellStyle name="RowTitles 3 3 4" xfId="5210" xr:uid="{00000000-0005-0000-0000-0000F4160000}"/>
    <cellStyle name="RowTitles 3 4" xfId="5211" xr:uid="{00000000-0005-0000-0000-0000F5160000}"/>
    <cellStyle name="RowTitles 3 4 2" xfId="5212" xr:uid="{00000000-0005-0000-0000-0000F6160000}"/>
    <cellStyle name="RowTitles 3 5" xfId="5213" xr:uid="{00000000-0005-0000-0000-0000F7160000}"/>
    <cellStyle name="RowTitles 3 5 2" xfId="5214" xr:uid="{00000000-0005-0000-0000-0000F8160000}"/>
    <cellStyle name="RowTitles 3 6" xfId="5215" xr:uid="{00000000-0005-0000-0000-0000F9160000}"/>
    <cellStyle name="RowTitles 4" xfId="5216" xr:uid="{00000000-0005-0000-0000-0000FA160000}"/>
    <cellStyle name="RowTitles 4 2" xfId="5217" xr:uid="{00000000-0005-0000-0000-0000FB160000}"/>
    <cellStyle name="RowTitles 4 2 2" xfId="5218" xr:uid="{00000000-0005-0000-0000-0000FC160000}"/>
    <cellStyle name="RowTitles 4 2 2 2" xfId="5219" xr:uid="{00000000-0005-0000-0000-0000FD160000}"/>
    <cellStyle name="RowTitles 4 2 3" xfId="5220" xr:uid="{00000000-0005-0000-0000-0000FE160000}"/>
    <cellStyle name="RowTitles 4 2 3 2" xfId="5221" xr:uid="{00000000-0005-0000-0000-0000FF160000}"/>
    <cellStyle name="RowTitles 4 2 4" xfId="5222" xr:uid="{00000000-0005-0000-0000-000000170000}"/>
    <cellStyle name="RowTitles 4 3" xfId="5223" xr:uid="{00000000-0005-0000-0000-000001170000}"/>
    <cellStyle name="RowTitles 4 3 2" xfId="5224" xr:uid="{00000000-0005-0000-0000-000002170000}"/>
    <cellStyle name="RowTitles 4 3 2 2" xfId="5225" xr:uid="{00000000-0005-0000-0000-000003170000}"/>
    <cellStyle name="RowTitles 4 3 3" xfId="5226" xr:uid="{00000000-0005-0000-0000-000004170000}"/>
    <cellStyle name="RowTitles 4 3 3 2" xfId="5227" xr:uid="{00000000-0005-0000-0000-000005170000}"/>
    <cellStyle name="RowTitles 4 3 4" xfId="5228" xr:uid="{00000000-0005-0000-0000-000006170000}"/>
    <cellStyle name="RowTitles 4 4" xfId="5229" xr:uid="{00000000-0005-0000-0000-000007170000}"/>
    <cellStyle name="RowTitles 4 4 2" xfId="5230" xr:uid="{00000000-0005-0000-0000-000008170000}"/>
    <cellStyle name="RowTitles 4 5" xfId="5231" xr:uid="{00000000-0005-0000-0000-000009170000}"/>
    <cellStyle name="RowTitles 4 5 2" xfId="5232" xr:uid="{00000000-0005-0000-0000-00000A170000}"/>
    <cellStyle name="RowTitles 4 6" xfId="5233" xr:uid="{00000000-0005-0000-0000-00000B170000}"/>
    <cellStyle name="RowTitles 5" xfId="5234" xr:uid="{00000000-0005-0000-0000-00000C170000}"/>
    <cellStyle name="RowTitles 5 2" xfId="5235" xr:uid="{00000000-0005-0000-0000-00000D170000}"/>
    <cellStyle name="RowTitles 6" xfId="5236" xr:uid="{00000000-0005-0000-0000-00000E170000}"/>
    <cellStyle name="RowTitles 6 2" xfId="5237" xr:uid="{00000000-0005-0000-0000-00000F170000}"/>
    <cellStyle name="RowTitles 7" xfId="5238" xr:uid="{00000000-0005-0000-0000-000010170000}"/>
    <cellStyle name="RowTitles 8" xfId="5239" xr:uid="{00000000-0005-0000-0000-000011170000}"/>
    <cellStyle name="RowTitles_CENTRAL_GOVT" xfId="6334" xr:uid="{00000000-0005-0000-0000-000012170000}"/>
    <cellStyle name="RowTitles1-Detail" xfId="5240" xr:uid="{00000000-0005-0000-0000-000013170000}"/>
    <cellStyle name="RowTitles1-Detail 2" xfId="5241" xr:uid="{00000000-0005-0000-0000-000014170000}"/>
    <cellStyle name="RowTitles1-Detail 2 2" xfId="5242" xr:uid="{00000000-0005-0000-0000-000015170000}"/>
    <cellStyle name="RowTitles1-Detail 2 2 2" xfId="5243" xr:uid="{00000000-0005-0000-0000-000016170000}"/>
    <cellStyle name="RowTitles1-Detail 2 2 2 2" xfId="5244" xr:uid="{00000000-0005-0000-0000-000017170000}"/>
    <cellStyle name="RowTitles1-Detail 2 2 2 2 2" xfId="5245" xr:uid="{00000000-0005-0000-0000-000018170000}"/>
    <cellStyle name="RowTitles1-Detail 2 2 2 2 2 2" xfId="5246" xr:uid="{00000000-0005-0000-0000-000019170000}"/>
    <cellStyle name="RowTitles1-Detail 2 2 2 2 3" xfId="5247" xr:uid="{00000000-0005-0000-0000-00001A170000}"/>
    <cellStyle name="RowTitles1-Detail 2 2 2 3" xfId="5248" xr:uid="{00000000-0005-0000-0000-00001B170000}"/>
    <cellStyle name="RowTitles1-Detail 2 2 2 3 2" xfId="5249" xr:uid="{00000000-0005-0000-0000-00001C170000}"/>
    <cellStyle name="RowTitles1-Detail 2 2 2 4" xfId="5250" xr:uid="{00000000-0005-0000-0000-00001D170000}"/>
    <cellStyle name="RowTitles1-Detail 2 2 3" xfId="5251" xr:uid="{00000000-0005-0000-0000-00001E170000}"/>
    <cellStyle name="RowTitles1-Detail 2 2 3 2" xfId="5252" xr:uid="{00000000-0005-0000-0000-00001F170000}"/>
    <cellStyle name="RowTitles1-Detail 2 2 3 2 2" xfId="5253" xr:uid="{00000000-0005-0000-0000-000020170000}"/>
    <cellStyle name="RowTitles1-Detail 2 2 3 2 2 2" xfId="5254" xr:uid="{00000000-0005-0000-0000-000021170000}"/>
    <cellStyle name="RowTitles1-Detail 2 2 3 2 3" xfId="5255" xr:uid="{00000000-0005-0000-0000-000022170000}"/>
    <cellStyle name="RowTitles1-Detail 2 2 3 3" xfId="5256" xr:uid="{00000000-0005-0000-0000-000023170000}"/>
    <cellStyle name="RowTitles1-Detail 2 2 3 3 2" xfId="5257" xr:uid="{00000000-0005-0000-0000-000024170000}"/>
    <cellStyle name="RowTitles1-Detail 2 2 3 4" xfId="5258" xr:uid="{00000000-0005-0000-0000-000025170000}"/>
    <cellStyle name="RowTitles1-Detail 2 2 4" xfId="5259" xr:uid="{00000000-0005-0000-0000-000026170000}"/>
    <cellStyle name="RowTitles1-Detail 2 2 4 2" xfId="5260" xr:uid="{00000000-0005-0000-0000-000027170000}"/>
    <cellStyle name="RowTitles1-Detail 2 2 4 2 2" xfId="5261" xr:uid="{00000000-0005-0000-0000-000028170000}"/>
    <cellStyle name="RowTitles1-Detail 2 2 4 3" xfId="5262" xr:uid="{00000000-0005-0000-0000-000029170000}"/>
    <cellStyle name="RowTitles1-Detail 2 2 5" xfId="5263" xr:uid="{00000000-0005-0000-0000-00002A170000}"/>
    <cellStyle name="RowTitles1-Detail 2 2 5 2" xfId="5264" xr:uid="{00000000-0005-0000-0000-00002B170000}"/>
    <cellStyle name="RowTitles1-Detail 2 2 6" xfId="5265" xr:uid="{00000000-0005-0000-0000-00002C170000}"/>
    <cellStyle name="RowTitles1-Detail 2 3" xfId="5266" xr:uid="{00000000-0005-0000-0000-00002D170000}"/>
    <cellStyle name="RowTitles1-Detail 2 3 2" xfId="5267" xr:uid="{00000000-0005-0000-0000-00002E170000}"/>
    <cellStyle name="RowTitles1-Detail 2 3 2 2" xfId="5268" xr:uid="{00000000-0005-0000-0000-00002F170000}"/>
    <cellStyle name="RowTitles1-Detail 2 3 2 2 2" xfId="5269" xr:uid="{00000000-0005-0000-0000-000030170000}"/>
    <cellStyle name="RowTitles1-Detail 2 3 2 2 2 2" xfId="5270" xr:uid="{00000000-0005-0000-0000-000031170000}"/>
    <cellStyle name="RowTitles1-Detail 2 3 2 2 3" xfId="5271" xr:uid="{00000000-0005-0000-0000-000032170000}"/>
    <cellStyle name="RowTitles1-Detail 2 3 2 3" xfId="5272" xr:uid="{00000000-0005-0000-0000-000033170000}"/>
    <cellStyle name="RowTitles1-Detail 2 3 2 3 2" xfId="5273" xr:uid="{00000000-0005-0000-0000-000034170000}"/>
    <cellStyle name="RowTitles1-Detail 2 3 2 4" xfId="5274" xr:uid="{00000000-0005-0000-0000-000035170000}"/>
    <cellStyle name="RowTitles1-Detail 2 3 3" xfId="5275" xr:uid="{00000000-0005-0000-0000-000036170000}"/>
    <cellStyle name="RowTitles1-Detail 2 3 3 2" xfId="5276" xr:uid="{00000000-0005-0000-0000-000037170000}"/>
    <cellStyle name="RowTitles1-Detail 2 3 3 2 2" xfId="5277" xr:uid="{00000000-0005-0000-0000-000038170000}"/>
    <cellStyle name="RowTitles1-Detail 2 3 3 2 2 2" xfId="5278" xr:uid="{00000000-0005-0000-0000-000039170000}"/>
    <cellStyle name="RowTitles1-Detail 2 3 3 2 3" xfId="5279" xr:uid="{00000000-0005-0000-0000-00003A170000}"/>
    <cellStyle name="RowTitles1-Detail 2 3 3 3" xfId="5280" xr:uid="{00000000-0005-0000-0000-00003B170000}"/>
    <cellStyle name="RowTitles1-Detail 2 3 3 3 2" xfId="5281" xr:uid="{00000000-0005-0000-0000-00003C170000}"/>
    <cellStyle name="RowTitles1-Detail 2 3 3 4" xfId="5282" xr:uid="{00000000-0005-0000-0000-00003D170000}"/>
    <cellStyle name="RowTitles1-Detail 2 3 4" xfId="5283" xr:uid="{00000000-0005-0000-0000-00003E170000}"/>
    <cellStyle name="RowTitles1-Detail 2 3 4 2" xfId="5284" xr:uid="{00000000-0005-0000-0000-00003F170000}"/>
    <cellStyle name="RowTitles1-Detail 2 3 4 2 2" xfId="5285" xr:uid="{00000000-0005-0000-0000-000040170000}"/>
    <cellStyle name="RowTitles1-Detail 2 3 4 3" xfId="5286" xr:uid="{00000000-0005-0000-0000-000041170000}"/>
    <cellStyle name="RowTitles1-Detail 2 3 5" xfId="5287" xr:uid="{00000000-0005-0000-0000-000042170000}"/>
    <cellStyle name="RowTitles1-Detail 2 3 5 2" xfId="5288" xr:uid="{00000000-0005-0000-0000-000043170000}"/>
    <cellStyle name="RowTitles1-Detail 2 3 6" xfId="5289" xr:uid="{00000000-0005-0000-0000-000044170000}"/>
    <cellStyle name="RowTitles1-Detail 2 4" xfId="5290" xr:uid="{00000000-0005-0000-0000-000045170000}"/>
    <cellStyle name="RowTitles1-Detail 2 4 2" xfId="5291" xr:uid="{00000000-0005-0000-0000-000046170000}"/>
    <cellStyle name="RowTitles1-Detail 2 4 2 2" xfId="5292" xr:uid="{00000000-0005-0000-0000-000047170000}"/>
    <cellStyle name="RowTitles1-Detail 2 4 2 2 2" xfId="5293" xr:uid="{00000000-0005-0000-0000-000048170000}"/>
    <cellStyle name="RowTitles1-Detail 2 4 2 2 2 2" xfId="5294" xr:uid="{00000000-0005-0000-0000-000049170000}"/>
    <cellStyle name="RowTitles1-Detail 2 4 2 2 3" xfId="5295" xr:uid="{00000000-0005-0000-0000-00004A170000}"/>
    <cellStyle name="RowTitles1-Detail 2 4 2 3" xfId="5296" xr:uid="{00000000-0005-0000-0000-00004B170000}"/>
    <cellStyle name="RowTitles1-Detail 2 4 2 3 2" xfId="5297" xr:uid="{00000000-0005-0000-0000-00004C170000}"/>
    <cellStyle name="RowTitles1-Detail 2 4 2 4" xfId="5298" xr:uid="{00000000-0005-0000-0000-00004D170000}"/>
    <cellStyle name="RowTitles1-Detail 2 4 3" xfId="5299" xr:uid="{00000000-0005-0000-0000-00004E170000}"/>
    <cellStyle name="RowTitles1-Detail 2 4 3 2" xfId="5300" xr:uid="{00000000-0005-0000-0000-00004F170000}"/>
    <cellStyle name="RowTitles1-Detail 2 4 3 2 2" xfId="5301" xr:uid="{00000000-0005-0000-0000-000050170000}"/>
    <cellStyle name="RowTitles1-Detail 2 4 3 3" xfId="5302" xr:uid="{00000000-0005-0000-0000-000051170000}"/>
    <cellStyle name="RowTitles1-Detail 2 4 4" xfId="5303" xr:uid="{00000000-0005-0000-0000-000052170000}"/>
    <cellStyle name="RowTitles1-Detail 2 4 4 2" xfId="5304" xr:uid="{00000000-0005-0000-0000-000053170000}"/>
    <cellStyle name="RowTitles1-Detail 2 4 5" xfId="5305" xr:uid="{00000000-0005-0000-0000-000054170000}"/>
    <cellStyle name="RowTitles1-Detail 2 5" xfId="5306" xr:uid="{00000000-0005-0000-0000-000055170000}"/>
    <cellStyle name="RowTitles1-Detail 2 5 2" xfId="5307" xr:uid="{00000000-0005-0000-0000-000056170000}"/>
    <cellStyle name="RowTitles1-Detail 2 5 2 2" xfId="5308" xr:uid="{00000000-0005-0000-0000-000057170000}"/>
    <cellStyle name="RowTitles1-Detail 2 5 3" xfId="5309" xr:uid="{00000000-0005-0000-0000-000058170000}"/>
    <cellStyle name="RowTitles1-Detail 2 6" xfId="5310" xr:uid="{00000000-0005-0000-0000-000059170000}"/>
    <cellStyle name="RowTitles1-Detail 2 6 2" xfId="5311" xr:uid="{00000000-0005-0000-0000-00005A170000}"/>
    <cellStyle name="RowTitles1-Detail 2 7" xfId="5312" xr:uid="{00000000-0005-0000-0000-00005B170000}"/>
    <cellStyle name="RowTitles1-Detail 3" xfId="5313" xr:uid="{00000000-0005-0000-0000-00005C170000}"/>
    <cellStyle name="RowTitles1-Detail 3 2" xfId="5314" xr:uid="{00000000-0005-0000-0000-00005D170000}"/>
    <cellStyle name="RowTitles1-Detail 3 2 2" xfId="5315" xr:uid="{00000000-0005-0000-0000-00005E170000}"/>
    <cellStyle name="RowTitles1-Detail 3 3" xfId="5316" xr:uid="{00000000-0005-0000-0000-00005F170000}"/>
    <cellStyle name="RowTitles1-Detail 4" xfId="5317" xr:uid="{00000000-0005-0000-0000-000060170000}"/>
    <cellStyle name="RowTitles1-Detail 4 2" xfId="5318" xr:uid="{00000000-0005-0000-0000-000061170000}"/>
    <cellStyle name="RowTitles1-Detail 5" xfId="5319" xr:uid="{00000000-0005-0000-0000-000062170000}"/>
    <cellStyle name="RowTitles1-Detail 6" xfId="5320" xr:uid="{00000000-0005-0000-0000-000063170000}"/>
    <cellStyle name="RowTitles-Col2" xfId="5321" xr:uid="{00000000-0005-0000-0000-000064170000}"/>
    <cellStyle name="RowTitles-Col2 2" xfId="5322" xr:uid="{00000000-0005-0000-0000-000065170000}"/>
    <cellStyle name="RowTitles-Col2 2 2" xfId="5323" xr:uid="{00000000-0005-0000-0000-000066170000}"/>
    <cellStyle name="RowTitles-Col2 2 2 2" xfId="5324" xr:uid="{00000000-0005-0000-0000-000067170000}"/>
    <cellStyle name="RowTitles-Col2 2 2 2 2" xfId="5325" xr:uid="{00000000-0005-0000-0000-000068170000}"/>
    <cellStyle name="RowTitles-Col2 2 2 2 2 2" xfId="5326" xr:uid="{00000000-0005-0000-0000-000069170000}"/>
    <cellStyle name="RowTitles-Col2 2 2 2 2 2 2" xfId="5327" xr:uid="{00000000-0005-0000-0000-00006A170000}"/>
    <cellStyle name="RowTitles-Col2 2 2 2 2 3" xfId="5328" xr:uid="{00000000-0005-0000-0000-00006B170000}"/>
    <cellStyle name="RowTitles-Col2 2 2 2 3" xfId="5329" xr:uid="{00000000-0005-0000-0000-00006C170000}"/>
    <cellStyle name="RowTitles-Col2 2 2 2 3 2" xfId="5330" xr:uid="{00000000-0005-0000-0000-00006D170000}"/>
    <cellStyle name="RowTitles-Col2 2 2 2 4" xfId="5331" xr:uid="{00000000-0005-0000-0000-00006E170000}"/>
    <cellStyle name="RowTitles-Col2 2 2 3" xfId="5332" xr:uid="{00000000-0005-0000-0000-00006F170000}"/>
    <cellStyle name="RowTitles-Col2 2 2 3 2" xfId="5333" xr:uid="{00000000-0005-0000-0000-000070170000}"/>
    <cellStyle name="RowTitles-Col2 2 2 3 2 2" xfId="5334" xr:uid="{00000000-0005-0000-0000-000071170000}"/>
    <cellStyle name="RowTitles-Col2 2 2 3 2 2 2" xfId="5335" xr:uid="{00000000-0005-0000-0000-000072170000}"/>
    <cellStyle name="RowTitles-Col2 2 2 3 2 3" xfId="5336" xr:uid="{00000000-0005-0000-0000-000073170000}"/>
    <cellStyle name="RowTitles-Col2 2 2 3 3" xfId="5337" xr:uid="{00000000-0005-0000-0000-000074170000}"/>
    <cellStyle name="RowTitles-Col2 2 2 3 3 2" xfId="5338" xr:uid="{00000000-0005-0000-0000-000075170000}"/>
    <cellStyle name="RowTitles-Col2 2 2 3 4" xfId="5339" xr:uid="{00000000-0005-0000-0000-000076170000}"/>
    <cellStyle name="RowTitles-Col2 2 2 4" xfId="5340" xr:uid="{00000000-0005-0000-0000-000077170000}"/>
    <cellStyle name="RowTitles-Col2 2 2 4 2" xfId="5341" xr:uid="{00000000-0005-0000-0000-000078170000}"/>
    <cellStyle name="RowTitles-Col2 2 2 4 2 2" xfId="5342" xr:uid="{00000000-0005-0000-0000-000079170000}"/>
    <cellStyle name="RowTitles-Col2 2 2 4 3" xfId="5343" xr:uid="{00000000-0005-0000-0000-00007A170000}"/>
    <cellStyle name="RowTitles-Col2 2 2 5" xfId="5344" xr:uid="{00000000-0005-0000-0000-00007B170000}"/>
    <cellStyle name="RowTitles-Col2 2 2 5 2" xfId="5345" xr:uid="{00000000-0005-0000-0000-00007C170000}"/>
    <cellStyle name="RowTitles-Col2 2 2 6" xfId="5346" xr:uid="{00000000-0005-0000-0000-00007D170000}"/>
    <cellStyle name="RowTitles-Col2 2 2 7" xfId="5347" xr:uid="{00000000-0005-0000-0000-00007E170000}"/>
    <cellStyle name="RowTitles-Col2 2 3" xfId="5348" xr:uid="{00000000-0005-0000-0000-00007F170000}"/>
    <cellStyle name="RowTitles-Col2 2 3 2" xfId="5349" xr:uid="{00000000-0005-0000-0000-000080170000}"/>
    <cellStyle name="RowTitles-Col2 2 3 2 2" xfId="5350" xr:uid="{00000000-0005-0000-0000-000081170000}"/>
    <cellStyle name="RowTitles-Col2 2 3 2 2 2" xfId="5351" xr:uid="{00000000-0005-0000-0000-000082170000}"/>
    <cellStyle name="RowTitles-Col2 2 3 2 2 2 2" xfId="5352" xr:uid="{00000000-0005-0000-0000-000083170000}"/>
    <cellStyle name="RowTitles-Col2 2 3 2 2 3" xfId="5353" xr:uid="{00000000-0005-0000-0000-000084170000}"/>
    <cellStyle name="RowTitles-Col2 2 3 2 3" xfId="5354" xr:uid="{00000000-0005-0000-0000-000085170000}"/>
    <cellStyle name="RowTitles-Col2 2 3 2 3 2" xfId="5355" xr:uid="{00000000-0005-0000-0000-000086170000}"/>
    <cellStyle name="RowTitles-Col2 2 3 2 4" xfId="5356" xr:uid="{00000000-0005-0000-0000-000087170000}"/>
    <cellStyle name="RowTitles-Col2 2 3 3" xfId="5357" xr:uid="{00000000-0005-0000-0000-000088170000}"/>
    <cellStyle name="RowTitles-Col2 2 3 3 2" xfId="5358" xr:uid="{00000000-0005-0000-0000-000089170000}"/>
    <cellStyle name="RowTitles-Col2 2 3 3 2 2" xfId="5359" xr:uid="{00000000-0005-0000-0000-00008A170000}"/>
    <cellStyle name="RowTitles-Col2 2 3 3 2 2 2" xfId="5360" xr:uid="{00000000-0005-0000-0000-00008B170000}"/>
    <cellStyle name="RowTitles-Col2 2 3 3 2 3" xfId="5361" xr:uid="{00000000-0005-0000-0000-00008C170000}"/>
    <cellStyle name="RowTitles-Col2 2 3 3 3" xfId="5362" xr:uid="{00000000-0005-0000-0000-00008D170000}"/>
    <cellStyle name="RowTitles-Col2 2 3 3 3 2" xfId="5363" xr:uid="{00000000-0005-0000-0000-00008E170000}"/>
    <cellStyle name="RowTitles-Col2 2 3 3 4" xfId="5364" xr:uid="{00000000-0005-0000-0000-00008F170000}"/>
    <cellStyle name="RowTitles-Col2 2 3 4" xfId="5365" xr:uid="{00000000-0005-0000-0000-000090170000}"/>
    <cellStyle name="RowTitles-Col2 2 3 4 2" xfId="5366" xr:uid="{00000000-0005-0000-0000-000091170000}"/>
    <cellStyle name="RowTitles-Col2 2 3 4 2 2" xfId="5367" xr:uid="{00000000-0005-0000-0000-000092170000}"/>
    <cellStyle name="RowTitles-Col2 2 3 4 3" xfId="5368" xr:uid="{00000000-0005-0000-0000-000093170000}"/>
    <cellStyle name="RowTitles-Col2 2 3 5" xfId="5369" xr:uid="{00000000-0005-0000-0000-000094170000}"/>
    <cellStyle name="RowTitles-Col2 2 3 5 2" xfId="5370" xr:uid="{00000000-0005-0000-0000-000095170000}"/>
    <cellStyle name="RowTitles-Col2 2 3 6" xfId="5371" xr:uid="{00000000-0005-0000-0000-000096170000}"/>
    <cellStyle name="RowTitles-Col2 2 4" xfId="5372" xr:uid="{00000000-0005-0000-0000-000097170000}"/>
    <cellStyle name="RowTitles-Col2 2 4 2" xfId="5373" xr:uid="{00000000-0005-0000-0000-000098170000}"/>
    <cellStyle name="RowTitles-Col2 2 4 2 2" xfId="5374" xr:uid="{00000000-0005-0000-0000-000099170000}"/>
    <cellStyle name="RowTitles-Col2 2 4 2 2 2" xfId="5375" xr:uid="{00000000-0005-0000-0000-00009A170000}"/>
    <cellStyle name="RowTitles-Col2 2 4 2 2 2 2" xfId="5376" xr:uid="{00000000-0005-0000-0000-00009B170000}"/>
    <cellStyle name="RowTitles-Col2 2 4 2 2 3" xfId="5377" xr:uid="{00000000-0005-0000-0000-00009C170000}"/>
    <cellStyle name="RowTitles-Col2 2 4 2 3" xfId="5378" xr:uid="{00000000-0005-0000-0000-00009D170000}"/>
    <cellStyle name="RowTitles-Col2 2 4 2 3 2" xfId="5379" xr:uid="{00000000-0005-0000-0000-00009E170000}"/>
    <cellStyle name="RowTitles-Col2 2 4 2 4" xfId="5380" xr:uid="{00000000-0005-0000-0000-00009F170000}"/>
    <cellStyle name="RowTitles-Col2 2 4 3" xfId="5381" xr:uid="{00000000-0005-0000-0000-0000A0170000}"/>
    <cellStyle name="RowTitles-Col2 2 4 3 2" xfId="5382" xr:uid="{00000000-0005-0000-0000-0000A1170000}"/>
    <cellStyle name="RowTitles-Col2 2 4 3 2 2" xfId="5383" xr:uid="{00000000-0005-0000-0000-0000A2170000}"/>
    <cellStyle name="RowTitles-Col2 2 4 3 3" xfId="5384" xr:uid="{00000000-0005-0000-0000-0000A3170000}"/>
    <cellStyle name="RowTitles-Col2 2 4 4" xfId="5385" xr:uid="{00000000-0005-0000-0000-0000A4170000}"/>
    <cellStyle name="RowTitles-Col2 2 4 4 2" xfId="5386" xr:uid="{00000000-0005-0000-0000-0000A5170000}"/>
    <cellStyle name="RowTitles-Col2 2 4 5" xfId="5387" xr:uid="{00000000-0005-0000-0000-0000A6170000}"/>
    <cellStyle name="RowTitles-Col2 2 5" xfId="5388" xr:uid="{00000000-0005-0000-0000-0000A7170000}"/>
    <cellStyle name="RowTitles-Col2 2 5 2" xfId="5389" xr:uid="{00000000-0005-0000-0000-0000A8170000}"/>
    <cellStyle name="RowTitles-Col2 2 5 2 2" xfId="5390" xr:uid="{00000000-0005-0000-0000-0000A9170000}"/>
    <cellStyle name="RowTitles-Col2 2 5 2 2 2" xfId="5391" xr:uid="{00000000-0005-0000-0000-0000AA170000}"/>
    <cellStyle name="RowTitles-Col2 2 5 2 3" xfId="5392" xr:uid="{00000000-0005-0000-0000-0000AB170000}"/>
    <cellStyle name="RowTitles-Col2 2 5 3" xfId="5393" xr:uid="{00000000-0005-0000-0000-0000AC170000}"/>
    <cellStyle name="RowTitles-Col2 2 5 3 2" xfId="5394" xr:uid="{00000000-0005-0000-0000-0000AD170000}"/>
    <cellStyle name="RowTitles-Col2 2 5 4" xfId="5395" xr:uid="{00000000-0005-0000-0000-0000AE170000}"/>
    <cellStyle name="RowTitles-Col2 2 6" xfId="5396" xr:uid="{00000000-0005-0000-0000-0000AF170000}"/>
    <cellStyle name="RowTitles-Col2 2 6 2" xfId="5397" xr:uid="{00000000-0005-0000-0000-0000B0170000}"/>
    <cellStyle name="RowTitles-Col2 2 6 2 2" xfId="5398" xr:uid="{00000000-0005-0000-0000-0000B1170000}"/>
    <cellStyle name="RowTitles-Col2 2 6 3" xfId="5399" xr:uid="{00000000-0005-0000-0000-0000B2170000}"/>
    <cellStyle name="RowTitles-Col2 2 7" xfId="5400" xr:uid="{00000000-0005-0000-0000-0000B3170000}"/>
    <cellStyle name="RowTitles-Col2 2 7 2" xfId="5401" xr:uid="{00000000-0005-0000-0000-0000B4170000}"/>
    <cellStyle name="RowTitles-Col2 2 8" xfId="5402" xr:uid="{00000000-0005-0000-0000-0000B5170000}"/>
    <cellStyle name="RowTitles-Col2 2 9" xfId="5403" xr:uid="{00000000-0005-0000-0000-0000B6170000}"/>
    <cellStyle name="RowTitles-Col2 3" xfId="5404" xr:uid="{00000000-0005-0000-0000-0000B7170000}"/>
    <cellStyle name="RowTitles-Col2 3 2" xfId="5405" xr:uid="{00000000-0005-0000-0000-0000B8170000}"/>
    <cellStyle name="RowTitles-Col2 3 2 2" xfId="5406" xr:uid="{00000000-0005-0000-0000-0000B9170000}"/>
    <cellStyle name="RowTitles-Col2 3 2 2 2" xfId="5407" xr:uid="{00000000-0005-0000-0000-0000BA170000}"/>
    <cellStyle name="RowTitles-Col2 3 2 3" xfId="5408" xr:uid="{00000000-0005-0000-0000-0000BB170000}"/>
    <cellStyle name="RowTitles-Col2 3 3" xfId="5409" xr:uid="{00000000-0005-0000-0000-0000BC170000}"/>
    <cellStyle name="RowTitles-Col2 3 3 2" xfId="5410" xr:uid="{00000000-0005-0000-0000-0000BD170000}"/>
    <cellStyle name="RowTitles-Col2 3 4" xfId="5411" xr:uid="{00000000-0005-0000-0000-0000BE170000}"/>
    <cellStyle name="RowTitles-Col2 4" xfId="5412" xr:uid="{00000000-0005-0000-0000-0000BF170000}"/>
    <cellStyle name="RowTitles-Col2 4 2" xfId="5413" xr:uid="{00000000-0005-0000-0000-0000C0170000}"/>
    <cellStyle name="RowTitles-Col2 4 2 2" xfId="5414" xr:uid="{00000000-0005-0000-0000-0000C1170000}"/>
    <cellStyle name="RowTitles-Col2 4 3" xfId="5415" xr:uid="{00000000-0005-0000-0000-0000C2170000}"/>
    <cellStyle name="RowTitles-Col2 5" xfId="5416" xr:uid="{00000000-0005-0000-0000-0000C3170000}"/>
    <cellStyle name="RowTitles-Col2 5 2" xfId="5417" xr:uid="{00000000-0005-0000-0000-0000C4170000}"/>
    <cellStyle name="RowTitles-Col2 6" xfId="5418" xr:uid="{00000000-0005-0000-0000-0000C5170000}"/>
    <cellStyle name="RowTitles-Col2 7" xfId="5419" xr:uid="{00000000-0005-0000-0000-0000C6170000}"/>
    <cellStyle name="RowTitles-Detail" xfId="5420" xr:uid="{00000000-0005-0000-0000-0000C7170000}"/>
    <cellStyle name="RowTitles-Detail 2" xfId="5421" xr:uid="{00000000-0005-0000-0000-0000C8170000}"/>
    <cellStyle name="RowTitles-Detail 2 2" xfId="5422" xr:uid="{00000000-0005-0000-0000-0000C9170000}"/>
    <cellStyle name="RowTitles-Detail 2 2 2" xfId="5423" xr:uid="{00000000-0005-0000-0000-0000CA170000}"/>
    <cellStyle name="RowTitles-Detail 2 2 2 2" xfId="5424" xr:uid="{00000000-0005-0000-0000-0000CB170000}"/>
    <cellStyle name="RowTitles-Detail 2 2 2 2 2" xfId="5425" xr:uid="{00000000-0005-0000-0000-0000CC170000}"/>
    <cellStyle name="RowTitles-Detail 2 2 2 2 2 2" xfId="5426" xr:uid="{00000000-0005-0000-0000-0000CD170000}"/>
    <cellStyle name="RowTitles-Detail 2 2 2 2 3" xfId="5427" xr:uid="{00000000-0005-0000-0000-0000CE170000}"/>
    <cellStyle name="RowTitles-Detail 2 2 2 3" xfId="5428" xr:uid="{00000000-0005-0000-0000-0000CF170000}"/>
    <cellStyle name="RowTitles-Detail 2 2 2 3 2" xfId="5429" xr:uid="{00000000-0005-0000-0000-0000D0170000}"/>
    <cellStyle name="RowTitles-Detail 2 2 2 4" xfId="5430" xr:uid="{00000000-0005-0000-0000-0000D1170000}"/>
    <cellStyle name="RowTitles-Detail 2 2 3" xfId="5431" xr:uid="{00000000-0005-0000-0000-0000D2170000}"/>
    <cellStyle name="RowTitles-Detail 2 2 3 2" xfId="5432" xr:uid="{00000000-0005-0000-0000-0000D3170000}"/>
    <cellStyle name="RowTitles-Detail 2 2 3 2 2" xfId="5433" xr:uid="{00000000-0005-0000-0000-0000D4170000}"/>
    <cellStyle name="RowTitles-Detail 2 2 3 2 2 2" xfId="5434" xr:uid="{00000000-0005-0000-0000-0000D5170000}"/>
    <cellStyle name="RowTitles-Detail 2 2 3 2 3" xfId="5435" xr:uid="{00000000-0005-0000-0000-0000D6170000}"/>
    <cellStyle name="RowTitles-Detail 2 2 3 3" xfId="5436" xr:uid="{00000000-0005-0000-0000-0000D7170000}"/>
    <cellStyle name="RowTitles-Detail 2 2 3 3 2" xfId="5437" xr:uid="{00000000-0005-0000-0000-0000D8170000}"/>
    <cellStyle name="RowTitles-Detail 2 2 3 4" xfId="5438" xr:uid="{00000000-0005-0000-0000-0000D9170000}"/>
    <cellStyle name="RowTitles-Detail 2 2 4" xfId="5439" xr:uid="{00000000-0005-0000-0000-0000DA170000}"/>
    <cellStyle name="RowTitles-Detail 2 2 4 2" xfId="5440" xr:uid="{00000000-0005-0000-0000-0000DB170000}"/>
    <cellStyle name="RowTitles-Detail 2 2 4 2 2" xfId="5441" xr:uid="{00000000-0005-0000-0000-0000DC170000}"/>
    <cellStyle name="RowTitles-Detail 2 2 4 3" xfId="5442" xr:uid="{00000000-0005-0000-0000-0000DD170000}"/>
    <cellStyle name="RowTitles-Detail 2 2 5" xfId="5443" xr:uid="{00000000-0005-0000-0000-0000DE170000}"/>
    <cellStyle name="RowTitles-Detail 2 2 5 2" xfId="5444" xr:uid="{00000000-0005-0000-0000-0000DF170000}"/>
    <cellStyle name="RowTitles-Detail 2 2 6" xfId="5445" xr:uid="{00000000-0005-0000-0000-0000E0170000}"/>
    <cellStyle name="RowTitles-Detail 2 2 7" xfId="5446" xr:uid="{00000000-0005-0000-0000-0000E1170000}"/>
    <cellStyle name="RowTitles-Detail 2 3" xfId="5447" xr:uid="{00000000-0005-0000-0000-0000E2170000}"/>
    <cellStyle name="RowTitles-Detail 2 3 2" xfId="5448" xr:uid="{00000000-0005-0000-0000-0000E3170000}"/>
    <cellStyle name="RowTitles-Detail 2 3 2 2" xfId="5449" xr:uid="{00000000-0005-0000-0000-0000E4170000}"/>
    <cellStyle name="RowTitles-Detail 2 3 2 2 2" xfId="5450" xr:uid="{00000000-0005-0000-0000-0000E5170000}"/>
    <cellStyle name="RowTitles-Detail 2 3 2 2 2 2" xfId="5451" xr:uid="{00000000-0005-0000-0000-0000E6170000}"/>
    <cellStyle name="RowTitles-Detail 2 3 2 2 3" xfId="5452" xr:uid="{00000000-0005-0000-0000-0000E7170000}"/>
    <cellStyle name="RowTitles-Detail 2 3 2 3" xfId="5453" xr:uid="{00000000-0005-0000-0000-0000E8170000}"/>
    <cellStyle name="RowTitles-Detail 2 3 2 3 2" xfId="5454" xr:uid="{00000000-0005-0000-0000-0000E9170000}"/>
    <cellStyle name="RowTitles-Detail 2 3 2 4" xfId="5455" xr:uid="{00000000-0005-0000-0000-0000EA170000}"/>
    <cellStyle name="RowTitles-Detail 2 3 3" xfId="5456" xr:uid="{00000000-0005-0000-0000-0000EB170000}"/>
    <cellStyle name="RowTitles-Detail 2 3 3 2" xfId="5457" xr:uid="{00000000-0005-0000-0000-0000EC170000}"/>
    <cellStyle name="RowTitles-Detail 2 3 3 2 2" xfId="5458" xr:uid="{00000000-0005-0000-0000-0000ED170000}"/>
    <cellStyle name="RowTitles-Detail 2 3 3 2 2 2" xfId="5459" xr:uid="{00000000-0005-0000-0000-0000EE170000}"/>
    <cellStyle name="RowTitles-Detail 2 3 3 2 3" xfId="5460" xr:uid="{00000000-0005-0000-0000-0000EF170000}"/>
    <cellStyle name="RowTitles-Detail 2 3 3 3" xfId="5461" xr:uid="{00000000-0005-0000-0000-0000F0170000}"/>
    <cellStyle name="RowTitles-Detail 2 3 3 3 2" xfId="5462" xr:uid="{00000000-0005-0000-0000-0000F1170000}"/>
    <cellStyle name="RowTitles-Detail 2 3 3 4" xfId="5463" xr:uid="{00000000-0005-0000-0000-0000F2170000}"/>
    <cellStyle name="RowTitles-Detail 2 3 4" xfId="5464" xr:uid="{00000000-0005-0000-0000-0000F3170000}"/>
    <cellStyle name="RowTitles-Detail 2 3 4 2" xfId="5465" xr:uid="{00000000-0005-0000-0000-0000F4170000}"/>
    <cellStyle name="RowTitles-Detail 2 3 4 2 2" xfId="5466" xr:uid="{00000000-0005-0000-0000-0000F5170000}"/>
    <cellStyle name="RowTitles-Detail 2 3 4 3" xfId="5467" xr:uid="{00000000-0005-0000-0000-0000F6170000}"/>
    <cellStyle name="RowTitles-Detail 2 3 5" xfId="5468" xr:uid="{00000000-0005-0000-0000-0000F7170000}"/>
    <cellStyle name="RowTitles-Detail 2 3 5 2" xfId="5469" xr:uid="{00000000-0005-0000-0000-0000F8170000}"/>
    <cellStyle name="RowTitles-Detail 2 3 6" xfId="5470" xr:uid="{00000000-0005-0000-0000-0000F9170000}"/>
    <cellStyle name="RowTitles-Detail 2 4" xfId="5471" xr:uid="{00000000-0005-0000-0000-0000FA170000}"/>
    <cellStyle name="RowTitles-Detail 2 4 2" xfId="5472" xr:uid="{00000000-0005-0000-0000-0000FB170000}"/>
    <cellStyle name="RowTitles-Detail 2 4 2 2" xfId="5473" xr:uid="{00000000-0005-0000-0000-0000FC170000}"/>
    <cellStyle name="RowTitles-Detail 2 4 2 2 2" xfId="5474" xr:uid="{00000000-0005-0000-0000-0000FD170000}"/>
    <cellStyle name="RowTitles-Detail 2 4 2 2 2 2" xfId="5475" xr:uid="{00000000-0005-0000-0000-0000FE170000}"/>
    <cellStyle name="RowTitles-Detail 2 4 2 2 3" xfId="5476" xr:uid="{00000000-0005-0000-0000-0000FF170000}"/>
    <cellStyle name="RowTitles-Detail 2 4 2 3" xfId="5477" xr:uid="{00000000-0005-0000-0000-000000180000}"/>
    <cellStyle name="RowTitles-Detail 2 4 2 3 2" xfId="5478" xr:uid="{00000000-0005-0000-0000-000001180000}"/>
    <cellStyle name="RowTitles-Detail 2 4 2 4" xfId="5479" xr:uid="{00000000-0005-0000-0000-000002180000}"/>
    <cellStyle name="RowTitles-Detail 2 4 3" xfId="5480" xr:uid="{00000000-0005-0000-0000-000003180000}"/>
    <cellStyle name="RowTitles-Detail 2 4 3 2" xfId="5481" xr:uid="{00000000-0005-0000-0000-000004180000}"/>
    <cellStyle name="RowTitles-Detail 2 4 3 2 2" xfId="5482" xr:uid="{00000000-0005-0000-0000-000005180000}"/>
    <cellStyle name="RowTitles-Detail 2 4 3 3" xfId="5483" xr:uid="{00000000-0005-0000-0000-000006180000}"/>
    <cellStyle name="RowTitles-Detail 2 4 4" xfId="5484" xr:uid="{00000000-0005-0000-0000-000007180000}"/>
    <cellStyle name="RowTitles-Detail 2 4 4 2" xfId="5485" xr:uid="{00000000-0005-0000-0000-000008180000}"/>
    <cellStyle name="RowTitles-Detail 2 4 5" xfId="5486" xr:uid="{00000000-0005-0000-0000-000009180000}"/>
    <cellStyle name="RowTitles-Detail 2 5" xfId="5487" xr:uid="{00000000-0005-0000-0000-00000A180000}"/>
    <cellStyle name="RowTitles-Detail 2 5 2" xfId="5488" xr:uid="{00000000-0005-0000-0000-00000B180000}"/>
    <cellStyle name="RowTitles-Detail 2 5 2 2" xfId="5489" xr:uid="{00000000-0005-0000-0000-00000C180000}"/>
    <cellStyle name="RowTitles-Detail 2 5 3" xfId="5490" xr:uid="{00000000-0005-0000-0000-00000D180000}"/>
    <cellStyle name="RowTitles-Detail 2 6" xfId="5491" xr:uid="{00000000-0005-0000-0000-00000E180000}"/>
    <cellStyle name="RowTitles-Detail 2 6 2" xfId="5492" xr:uid="{00000000-0005-0000-0000-00000F180000}"/>
    <cellStyle name="RowTitles-Detail 2 7" xfId="5493" xr:uid="{00000000-0005-0000-0000-000010180000}"/>
    <cellStyle name="RowTitles-Detail 2 8" xfId="5494" xr:uid="{00000000-0005-0000-0000-000011180000}"/>
    <cellStyle name="RowTitles-Detail 3" xfId="5495" xr:uid="{00000000-0005-0000-0000-000012180000}"/>
    <cellStyle name="RowTitles-Detail 3 2" xfId="5496" xr:uid="{00000000-0005-0000-0000-000013180000}"/>
    <cellStyle name="RowTitles-Detail 3 2 2" xfId="5497" xr:uid="{00000000-0005-0000-0000-000014180000}"/>
    <cellStyle name="RowTitles-Detail 3 3" xfId="5498" xr:uid="{00000000-0005-0000-0000-000015180000}"/>
    <cellStyle name="RowTitles-Detail 4" xfId="5499" xr:uid="{00000000-0005-0000-0000-000016180000}"/>
    <cellStyle name="RowTitles-Detail 4 2" xfId="5500" xr:uid="{00000000-0005-0000-0000-000017180000}"/>
    <cellStyle name="RowTitles-Detail 5" xfId="5501" xr:uid="{00000000-0005-0000-0000-000018180000}"/>
    <cellStyle name="RowTitles-Detail 6" xfId="5502" xr:uid="{00000000-0005-0000-0000-000019180000}"/>
    <cellStyle name="Schlecht 2" xfId="5503" xr:uid="{00000000-0005-0000-0000-00001A180000}"/>
    <cellStyle name="Schlecht 2 2" xfId="6335" xr:uid="{00000000-0005-0000-0000-00001B180000}"/>
    <cellStyle name="Schlecht 3" xfId="6336" xr:uid="{00000000-0005-0000-0000-00001C180000}"/>
    <cellStyle name="Schlecht 4" xfId="6337" xr:uid="{00000000-0005-0000-0000-00001D180000}"/>
    <cellStyle name="Schlecht 5" xfId="6338" xr:uid="{00000000-0005-0000-0000-00001E180000}"/>
    <cellStyle name="semestre" xfId="5504" xr:uid="{00000000-0005-0000-0000-00001F180000}"/>
    <cellStyle name="Standaard_Blad1" xfId="5505" xr:uid="{00000000-0005-0000-0000-000020180000}"/>
    <cellStyle name="Standard" xfId="0" builtinId="0"/>
    <cellStyle name="Standard 10" xfId="5506" xr:uid="{00000000-0005-0000-0000-000022180000}"/>
    <cellStyle name="Standard 10 2" xfId="6339" xr:uid="{00000000-0005-0000-0000-000023180000}"/>
    <cellStyle name="Standard 10 2 2" xfId="6340" xr:uid="{00000000-0005-0000-0000-000024180000}"/>
    <cellStyle name="Standard 10 3" xfId="6341" xr:uid="{00000000-0005-0000-0000-000025180000}"/>
    <cellStyle name="Standard 10 4" xfId="6342" xr:uid="{00000000-0005-0000-0000-000026180000}"/>
    <cellStyle name="Standard 11" xfId="5" xr:uid="{00000000-0005-0000-0000-000027180000}"/>
    <cellStyle name="Standard 11 2" xfId="6343" xr:uid="{00000000-0005-0000-0000-000028180000}"/>
    <cellStyle name="Standard 11 2 2" xfId="6344" xr:uid="{00000000-0005-0000-0000-000029180000}"/>
    <cellStyle name="Standard 11 3" xfId="6345" xr:uid="{00000000-0005-0000-0000-00002A180000}"/>
    <cellStyle name="Standard 11 4" xfId="6346" xr:uid="{00000000-0005-0000-0000-00002B180000}"/>
    <cellStyle name="Standard 12" xfId="5507" xr:uid="{00000000-0005-0000-0000-00002C180000}"/>
    <cellStyle name="Standard 12 2" xfId="6347" xr:uid="{00000000-0005-0000-0000-00002D180000}"/>
    <cellStyle name="Standard 12 2 2" xfId="6348" xr:uid="{00000000-0005-0000-0000-00002E180000}"/>
    <cellStyle name="Standard 12 3" xfId="6349" xr:uid="{00000000-0005-0000-0000-00002F180000}"/>
    <cellStyle name="Standard 13" xfId="4" xr:uid="{00000000-0005-0000-0000-000030180000}"/>
    <cellStyle name="Standard 13 2" xfId="6350" xr:uid="{00000000-0005-0000-0000-000031180000}"/>
    <cellStyle name="Standard 14" xfId="5508" xr:uid="{00000000-0005-0000-0000-000032180000}"/>
    <cellStyle name="Standard 14 2" xfId="6351" xr:uid="{00000000-0005-0000-0000-000033180000}"/>
    <cellStyle name="Standard 15" xfId="5509" xr:uid="{00000000-0005-0000-0000-000034180000}"/>
    <cellStyle name="Standard 15 2" xfId="5661" xr:uid="{00000000-0005-0000-0000-000035180000}"/>
    <cellStyle name="Standard 15 2 2" xfId="6428" xr:uid="{2682D97B-17F8-45EB-BADE-69A07296BEBD}"/>
    <cellStyle name="Standard 15 3" xfId="6352" xr:uid="{00000000-0005-0000-0000-000036180000}"/>
    <cellStyle name="Standard 16" xfId="5510" xr:uid="{00000000-0005-0000-0000-000037180000}"/>
    <cellStyle name="Standard 16 2" xfId="6353" xr:uid="{00000000-0005-0000-0000-000038180000}"/>
    <cellStyle name="Standard 17" xfId="6354" xr:uid="{00000000-0005-0000-0000-000039180000}"/>
    <cellStyle name="Standard 17 2" xfId="6355" xr:uid="{00000000-0005-0000-0000-00003A180000}"/>
    <cellStyle name="Standard 18" xfId="6356" xr:uid="{00000000-0005-0000-0000-00003B180000}"/>
    <cellStyle name="Standard 18 2" xfId="6357" xr:uid="{00000000-0005-0000-0000-00003C180000}"/>
    <cellStyle name="Standard 19" xfId="6358" xr:uid="{00000000-0005-0000-0000-00003D180000}"/>
    <cellStyle name="Standard 2" xfId="8" xr:uid="{00000000-0005-0000-0000-00003E180000}"/>
    <cellStyle name="Standard 2 10" xfId="5511" xr:uid="{00000000-0005-0000-0000-00003F180000}"/>
    <cellStyle name="Standard 2 10 2" xfId="5512" xr:uid="{00000000-0005-0000-0000-000040180000}"/>
    <cellStyle name="Standard 2 10 2 2" xfId="5513" xr:uid="{00000000-0005-0000-0000-000041180000}"/>
    <cellStyle name="Standard 2 10 3" xfId="5514" xr:uid="{00000000-0005-0000-0000-000042180000}"/>
    <cellStyle name="Standard 2 10 4" xfId="5515" xr:uid="{00000000-0005-0000-0000-000043180000}"/>
    <cellStyle name="Standard 2 11" xfId="5516" xr:uid="{00000000-0005-0000-0000-000044180000}"/>
    <cellStyle name="Standard 2 12" xfId="5517" xr:uid="{00000000-0005-0000-0000-000045180000}"/>
    <cellStyle name="Standard 2 12 2" xfId="5518" xr:uid="{00000000-0005-0000-0000-000046180000}"/>
    <cellStyle name="Standard 2 13" xfId="5519" xr:uid="{00000000-0005-0000-0000-000047180000}"/>
    <cellStyle name="Standard 2 14" xfId="5520" xr:uid="{00000000-0005-0000-0000-000048180000}"/>
    <cellStyle name="Standard 2 15" xfId="5521" xr:uid="{00000000-0005-0000-0000-000049180000}"/>
    <cellStyle name="Standard 2 16" xfId="5522" xr:uid="{00000000-0005-0000-0000-00004A180000}"/>
    <cellStyle name="Standard 2 17" xfId="6359" xr:uid="{00000000-0005-0000-0000-00004B180000}"/>
    <cellStyle name="Standard 2 17 2" xfId="6360" xr:uid="{00000000-0005-0000-0000-00004C180000}"/>
    <cellStyle name="Standard 2 2" xfId="5523" xr:uid="{00000000-0005-0000-0000-00004D180000}"/>
    <cellStyle name="Standard 2 2 2" xfId="5524" xr:uid="{00000000-0005-0000-0000-00004E180000}"/>
    <cellStyle name="Standard 2 2 2 2" xfId="5525" xr:uid="{00000000-0005-0000-0000-00004F180000}"/>
    <cellStyle name="Standard 2 2 3" xfId="5526" xr:uid="{00000000-0005-0000-0000-000050180000}"/>
    <cellStyle name="Standard 2 2 4" xfId="5527" xr:uid="{00000000-0005-0000-0000-000051180000}"/>
    <cellStyle name="Standard 2 2 5" xfId="5528" xr:uid="{00000000-0005-0000-0000-000052180000}"/>
    <cellStyle name="Standard 2 3" xfId="5529" xr:uid="{00000000-0005-0000-0000-000053180000}"/>
    <cellStyle name="Standard 2 3 2" xfId="5530" xr:uid="{00000000-0005-0000-0000-000054180000}"/>
    <cellStyle name="Standard 2 3 2 2" xfId="5531" xr:uid="{00000000-0005-0000-0000-000055180000}"/>
    <cellStyle name="Standard 2 3 3" xfId="5532" xr:uid="{00000000-0005-0000-0000-000056180000}"/>
    <cellStyle name="Standard 2 3 4" xfId="5533" xr:uid="{00000000-0005-0000-0000-000057180000}"/>
    <cellStyle name="Standard 2 4" xfId="5534" xr:uid="{00000000-0005-0000-0000-000058180000}"/>
    <cellStyle name="Standard 2 4 2" xfId="5535" xr:uid="{00000000-0005-0000-0000-000059180000}"/>
    <cellStyle name="Standard 2 4 2 2" xfId="5536" xr:uid="{00000000-0005-0000-0000-00005A180000}"/>
    <cellStyle name="Standard 2 4 3" xfId="5537" xr:uid="{00000000-0005-0000-0000-00005B180000}"/>
    <cellStyle name="Standard 2 4 4" xfId="5538" xr:uid="{00000000-0005-0000-0000-00005C180000}"/>
    <cellStyle name="Standard 2 5" xfId="5539" xr:uid="{00000000-0005-0000-0000-00005D180000}"/>
    <cellStyle name="Standard 2 5 2" xfId="5540" xr:uid="{00000000-0005-0000-0000-00005E180000}"/>
    <cellStyle name="Standard 2 5 2 2" xfId="5541" xr:uid="{00000000-0005-0000-0000-00005F180000}"/>
    <cellStyle name="Standard 2 5 3" xfId="5542" xr:uid="{00000000-0005-0000-0000-000060180000}"/>
    <cellStyle name="Standard 2 5 4" xfId="5543" xr:uid="{00000000-0005-0000-0000-000061180000}"/>
    <cellStyle name="Standard 2 6" xfId="5544" xr:uid="{00000000-0005-0000-0000-000062180000}"/>
    <cellStyle name="Standard 2 6 2" xfId="5545" xr:uid="{00000000-0005-0000-0000-000063180000}"/>
    <cellStyle name="Standard 2 6 2 2" xfId="5546" xr:uid="{00000000-0005-0000-0000-000064180000}"/>
    <cellStyle name="Standard 2 6 3" xfId="5547" xr:uid="{00000000-0005-0000-0000-000065180000}"/>
    <cellStyle name="Standard 2 6 4" xfId="5548" xr:uid="{00000000-0005-0000-0000-000066180000}"/>
    <cellStyle name="Standard 2 7" xfId="5549" xr:uid="{00000000-0005-0000-0000-000067180000}"/>
    <cellStyle name="Standard 2 7 2" xfId="5550" xr:uid="{00000000-0005-0000-0000-000068180000}"/>
    <cellStyle name="Standard 2 7 2 2" xfId="5551" xr:uid="{00000000-0005-0000-0000-000069180000}"/>
    <cellStyle name="Standard 2 7 3" xfId="5552" xr:uid="{00000000-0005-0000-0000-00006A180000}"/>
    <cellStyle name="Standard 2 7 4" xfId="5553" xr:uid="{00000000-0005-0000-0000-00006B180000}"/>
    <cellStyle name="Standard 2 8" xfId="5554" xr:uid="{00000000-0005-0000-0000-00006C180000}"/>
    <cellStyle name="Standard 2 8 2" xfId="5555" xr:uid="{00000000-0005-0000-0000-00006D180000}"/>
    <cellStyle name="Standard 2 8 2 2" xfId="5556" xr:uid="{00000000-0005-0000-0000-00006E180000}"/>
    <cellStyle name="Standard 2 8 3" xfId="5557" xr:uid="{00000000-0005-0000-0000-00006F180000}"/>
    <cellStyle name="Standard 2 8 4" xfId="5558" xr:uid="{00000000-0005-0000-0000-000070180000}"/>
    <cellStyle name="Standard 2 9" xfId="5559" xr:uid="{00000000-0005-0000-0000-000071180000}"/>
    <cellStyle name="Standard 2 9 2" xfId="5560" xr:uid="{00000000-0005-0000-0000-000072180000}"/>
    <cellStyle name="Standard 2 9 2 2" xfId="5561" xr:uid="{00000000-0005-0000-0000-000073180000}"/>
    <cellStyle name="Standard 2 9 3" xfId="5562" xr:uid="{00000000-0005-0000-0000-000074180000}"/>
    <cellStyle name="Standard 2 9 4" xfId="5563" xr:uid="{00000000-0005-0000-0000-000075180000}"/>
    <cellStyle name="Standard 2_h4 3" xfId="5564" xr:uid="{00000000-0005-0000-0000-000076180000}"/>
    <cellStyle name="Standard 20" xfId="6361" xr:uid="{00000000-0005-0000-0000-000077180000}"/>
    <cellStyle name="Standard 21" xfId="6362" xr:uid="{00000000-0005-0000-0000-000078180000}"/>
    <cellStyle name="Standard 22" xfId="6363" xr:uid="{00000000-0005-0000-0000-000079180000}"/>
    <cellStyle name="Standard 23" xfId="6364" xr:uid="{00000000-0005-0000-0000-00007A180000}"/>
    <cellStyle name="Standard 24" xfId="6365" xr:uid="{00000000-0005-0000-0000-00007B180000}"/>
    <cellStyle name="Standard 25" xfId="6366" xr:uid="{00000000-0005-0000-0000-00007C180000}"/>
    <cellStyle name="Standard 26" xfId="6367" xr:uid="{00000000-0005-0000-0000-00007D180000}"/>
    <cellStyle name="Standard 27" xfId="6368" xr:uid="{00000000-0005-0000-0000-00007E180000}"/>
    <cellStyle name="Standard 3" xfId="5565" xr:uid="{00000000-0005-0000-0000-00007F180000}"/>
    <cellStyle name="Standard 3 2" xfId="5566" xr:uid="{00000000-0005-0000-0000-000080180000}"/>
    <cellStyle name="Standard 3 2 2" xfId="6369" xr:uid="{00000000-0005-0000-0000-000081180000}"/>
    <cellStyle name="Standard 3 3" xfId="6370" xr:uid="{00000000-0005-0000-0000-000082180000}"/>
    <cellStyle name="Standard 3 4" xfId="6371" xr:uid="{00000000-0005-0000-0000-000083180000}"/>
    <cellStyle name="Standard 3 5" xfId="6372" xr:uid="{00000000-0005-0000-0000-000084180000}"/>
    <cellStyle name="Standard 3 6" xfId="6373" xr:uid="{00000000-0005-0000-0000-000085180000}"/>
    <cellStyle name="Standard 3 7" xfId="6374" xr:uid="{00000000-0005-0000-0000-000086180000}"/>
    <cellStyle name="Standard 3 8" xfId="6375" xr:uid="{00000000-0005-0000-0000-000087180000}"/>
    <cellStyle name="Standard 4" xfId="5567" xr:uid="{00000000-0005-0000-0000-000088180000}"/>
    <cellStyle name="Standard 4 2" xfId="5568" xr:uid="{00000000-0005-0000-0000-000089180000}"/>
    <cellStyle name="Standard 4 2 2" xfId="5569" xr:uid="{00000000-0005-0000-0000-00008A180000}"/>
    <cellStyle name="Standard 4 2 2 2" xfId="5570" xr:uid="{00000000-0005-0000-0000-00008B180000}"/>
    <cellStyle name="Standard 4 2 3" xfId="5571" xr:uid="{00000000-0005-0000-0000-00008C180000}"/>
    <cellStyle name="Standard 4 2 4" xfId="5572" xr:uid="{00000000-0005-0000-0000-00008D180000}"/>
    <cellStyle name="Standard 4 3" xfId="5573" xr:uid="{00000000-0005-0000-0000-00008E180000}"/>
    <cellStyle name="Standard 4 3 2" xfId="5574" xr:uid="{00000000-0005-0000-0000-00008F180000}"/>
    <cellStyle name="Standard 4 3 2 2" xfId="5575" xr:uid="{00000000-0005-0000-0000-000090180000}"/>
    <cellStyle name="Standard 4 3 3" xfId="5576" xr:uid="{00000000-0005-0000-0000-000091180000}"/>
    <cellStyle name="Standard 4 3 4" xfId="5577" xr:uid="{00000000-0005-0000-0000-000092180000}"/>
    <cellStyle name="Standard 4 4" xfId="5578" xr:uid="{00000000-0005-0000-0000-000093180000}"/>
    <cellStyle name="Standard 4 4 2" xfId="5579" xr:uid="{00000000-0005-0000-0000-000094180000}"/>
    <cellStyle name="Standard 4 4 2 2" xfId="5580" xr:uid="{00000000-0005-0000-0000-000095180000}"/>
    <cellStyle name="Standard 4 4 3" xfId="5581" xr:uid="{00000000-0005-0000-0000-000096180000}"/>
    <cellStyle name="Standard 4 4 4" xfId="5582" xr:uid="{00000000-0005-0000-0000-000097180000}"/>
    <cellStyle name="Standard 4 5" xfId="5583" xr:uid="{00000000-0005-0000-0000-000098180000}"/>
    <cellStyle name="Standard 4 5 2" xfId="5584" xr:uid="{00000000-0005-0000-0000-000099180000}"/>
    <cellStyle name="Standard 4 5 2 2" xfId="5585" xr:uid="{00000000-0005-0000-0000-00009A180000}"/>
    <cellStyle name="Standard 4 5 3" xfId="5586" xr:uid="{00000000-0005-0000-0000-00009B180000}"/>
    <cellStyle name="Standard 4 5 4" xfId="5587" xr:uid="{00000000-0005-0000-0000-00009C180000}"/>
    <cellStyle name="Standard 4 6" xfId="5588" xr:uid="{00000000-0005-0000-0000-00009D180000}"/>
    <cellStyle name="Standard 4 6 2" xfId="5589" xr:uid="{00000000-0005-0000-0000-00009E180000}"/>
    <cellStyle name="Standard 4 6 2 2" xfId="5590" xr:uid="{00000000-0005-0000-0000-00009F180000}"/>
    <cellStyle name="Standard 4 6 3" xfId="5591" xr:uid="{00000000-0005-0000-0000-0000A0180000}"/>
    <cellStyle name="Standard 4 6 4" xfId="5592" xr:uid="{00000000-0005-0000-0000-0000A1180000}"/>
    <cellStyle name="Standard 4 7" xfId="5593" xr:uid="{00000000-0005-0000-0000-0000A2180000}"/>
    <cellStyle name="Standard 4 7 2" xfId="5594" xr:uid="{00000000-0005-0000-0000-0000A3180000}"/>
    <cellStyle name="Standard 4 7 2 2" xfId="5595" xr:uid="{00000000-0005-0000-0000-0000A4180000}"/>
    <cellStyle name="Standard 4 7 3" xfId="5596" xr:uid="{00000000-0005-0000-0000-0000A5180000}"/>
    <cellStyle name="Standard 4 7 4" xfId="5597" xr:uid="{00000000-0005-0000-0000-0000A6180000}"/>
    <cellStyle name="Standard 4 8" xfId="5598" xr:uid="{00000000-0005-0000-0000-0000A7180000}"/>
    <cellStyle name="Standard 4 8 2" xfId="5599" xr:uid="{00000000-0005-0000-0000-0000A8180000}"/>
    <cellStyle name="Standard 4 8 2 2" xfId="5600" xr:uid="{00000000-0005-0000-0000-0000A9180000}"/>
    <cellStyle name="Standard 4 8 3" xfId="5601" xr:uid="{00000000-0005-0000-0000-0000AA180000}"/>
    <cellStyle name="Standard 4 8 4" xfId="5602" xr:uid="{00000000-0005-0000-0000-0000AB180000}"/>
    <cellStyle name="Standard 4 9" xfId="6376" xr:uid="{00000000-0005-0000-0000-0000AC180000}"/>
    <cellStyle name="Standard 5" xfId="5603" xr:uid="{00000000-0005-0000-0000-0000AD180000}"/>
    <cellStyle name="Standard 5 2" xfId="5604" xr:uid="{00000000-0005-0000-0000-0000AE180000}"/>
    <cellStyle name="Standard 5 3" xfId="6377" xr:uid="{00000000-0005-0000-0000-0000AF180000}"/>
    <cellStyle name="Standard 5 4" xfId="6378" xr:uid="{00000000-0005-0000-0000-0000B0180000}"/>
    <cellStyle name="Standard 5 5" xfId="6379" xr:uid="{00000000-0005-0000-0000-0000B1180000}"/>
    <cellStyle name="Standard 6" xfId="3" xr:uid="{00000000-0005-0000-0000-0000B2180000}"/>
    <cellStyle name="Standard 6 2" xfId="6" xr:uid="{00000000-0005-0000-0000-0000B3180000}"/>
    <cellStyle name="Standard 6 2 2" xfId="6380" xr:uid="{00000000-0005-0000-0000-0000B4180000}"/>
    <cellStyle name="Standard 6 3" xfId="6381" xr:uid="{00000000-0005-0000-0000-0000B5180000}"/>
    <cellStyle name="Standard 6 4" xfId="6382" xr:uid="{00000000-0005-0000-0000-0000B6180000}"/>
    <cellStyle name="Standard 6 5" xfId="6383" xr:uid="{00000000-0005-0000-0000-0000B7180000}"/>
    <cellStyle name="Standard 7" xfId="5605" xr:uid="{00000000-0005-0000-0000-0000B8180000}"/>
    <cellStyle name="Standard 7 2" xfId="6384" xr:uid="{00000000-0005-0000-0000-0000B9180000}"/>
    <cellStyle name="Standard 7 3" xfId="6385" xr:uid="{00000000-0005-0000-0000-0000BA180000}"/>
    <cellStyle name="Standard 8" xfId="5606" xr:uid="{00000000-0005-0000-0000-0000BB180000}"/>
    <cellStyle name="Standard 8 2" xfId="6386" xr:uid="{00000000-0005-0000-0000-0000BC180000}"/>
    <cellStyle name="Standard 8 2 2" xfId="6387" xr:uid="{00000000-0005-0000-0000-0000BD180000}"/>
    <cellStyle name="Standard 8 2 3" xfId="6388" xr:uid="{00000000-0005-0000-0000-0000BE180000}"/>
    <cellStyle name="Standard 8 3" xfId="6389" xr:uid="{00000000-0005-0000-0000-0000BF180000}"/>
    <cellStyle name="Standard 8 4" xfId="6390" xr:uid="{00000000-0005-0000-0000-0000C0180000}"/>
    <cellStyle name="Standard 8 5" xfId="6391" xr:uid="{00000000-0005-0000-0000-0000C1180000}"/>
    <cellStyle name="Standard 8 6" xfId="6392" xr:uid="{00000000-0005-0000-0000-0000C2180000}"/>
    <cellStyle name="Standard 9" xfId="5607" xr:uid="{00000000-0005-0000-0000-0000C3180000}"/>
    <cellStyle name="Standard 9 2" xfId="6393" xr:uid="{00000000-0005-0000-0000-0000C4180000}"/>
    <cellStyle name="Standard 9 2 2" xfId="6394" xr:uid="{00000000-0005-0000-0000-0000C5180000}"/>
    <cellStyle name="Standard 9 3" xfId="6395" xr:uid="{00000000-0005-0000-0000-0000C6180000}"/>
    <cellStyle name="Standard 9 4" xfId="6396" xr:uid="{00000000-0005-0000-0000-0000C7180000}"/>
    <cellStyle name="Sub-titles" xfId="5608" xr:uid="{00000000-0005-0000-0000-0000C8180000}"/>
    <cellStyle name="Sub-titles 2" xfId="5609" xr:uid="{00000000-0005-0000-0000-0000C9180000}"/>
    <cellStyle name="Sub-titles 3" xfId="5610" xr:uid="{00000000-0005-0000-0000-0000CA180000}"/>
    <cellStyle name="Sub-titles Cols" xfId="5611" xr:uid="{00000000-0005-0000-0000-0000CB180000}"/>
    <cellStyle name="Sub-titles Cols 2" xfId="5612" xr:uid="{00000000-0005-0000-0000-0000CC180000}"/>
    <cellStyle name="Sub-titles Cols 3" xfId="5613" xr:uid="{00000000-0005-0000-0000-0000CD180000}"/>
    <cellStyle name="Sub-titles rows" xfId="5614" xr:uid="{00000000-0005-0000-0000-0000CE180000}"/>
    <cellStyle name="Sub-titles rows 2" xfId="5615" xr:uid="{00000000-0005-0000-0000-0000CF180000}"/>
    <cellStyle name="Sub-titles rows 3" xfId="5616" xr:uid="{00000000-0005-0000-0000-0000D0180000}"/>
    <cellStyle name="Table No." xfId="5617" xr:uid="{00000000-0005-0000-0000-0000D1180000}"/>
    <cellStyle name="Table No. 2" xfId="5618" xr:uid="{00000000-0005-0000-0000-0000D2180000}"/>
    <cellStyle name="Table No. 3" xfId="5619" xr:uid="{00000000-0005-0000-0000-0000D3180000}"/>
    <cellStyle name="Table Title" xfId="5620" xr:uid="{00000000-0005-0000-0000-0000D4180000}"/>
    <cellStyle name="Table Title 2" xfId="5621" xr:uid="{00000000-0005-0000-0000-0000D5180000}"/>
    <cellStyle name="Table Title 3" xfId="5622" xr:uid="{00000000-0005-0000-0000-0000D6180000}"/>
    <cellStyle name="temp" xfId="5623" xr:uid="{00000000-0005-0000-0000-0000D7180000}"/>
    <cellStyle name="tête chapitre" xfId="5624" xr:uid="{00000000-0005-0000-0000-0000D8180000}"/>
    <cellStyle name="tête chapitre 2" xfId="5625" xr:uid="{00000000-0005-0000-0000-0000D9180000}"/>
    <cellStyle name="TEXT" xfId="5626" xr:uid="{00000000-0005-0000-0000-0000DA180000}"/>
    <cellStyle name="TEXT 2" xfId="5627" xr:uid="{00000000-0005-0000-0000-0000DB180000}"/>
    <cellStyle name="title1" xfId="5628" xr:uid="{00000000-0005-0000-0000-0000DC180000}"/>
    <cellStyle name="Titles" xfId="5629" xr:uid="{00000000-0005-0000-0000-0000DD180000}"/>
    <cellStyle name="Titles 2" xfId="5630" xr:uid="{00000000-0005-0000-0000-0000DE180000}"/>
    <cellStyle name="Titles 3" xfId="5631" xr:uid="{00000000-0005-0000-0000-0000DF180000}"/>
    <cellStyle name="titre" xfId="5632" xr:uid="{00000000-0005-0000-0000-0000E0180000}"/>
    <cellStyle name="titre 2" xfId="5633" xr:uid="{00000000-0005-0000-0000-0000E1180000}"/>
    <cellStyle name="Total 2" xfId="5634" xr:uid="{00000000-0005-0000-0000-0000E2180000}"/>
    <cellStyle name="Tusental (0)_Blad2" xfId="5635" xr:uid="{00000000-0005-0000-0000-0000E3180000}"/>
    <cellStyle name="Tusental 2" xfId="5636" xr:uid="{00000000-0005-0000-0000-0000E4180000}"/>
    <cellStyle name="Tusental 3" xfId="5637" xr:uid="{00000000-0005-0000-0000-0000E5180000}"/>
    <cellStyle name="Tusental_Blad2" xfId="5638" xr:uid="{00000000-0005-0000-0000-0000E6180000}"/>
    <cellStyle name="Überschrift 1 2" xfId="5639" xr:uid="{00000000-0005-0000-0000-0000E7180000}"/>
    <cellStyle name="Überschrift 1 2 2" xfId="6397" xr:uid="{00000000-0005-0000-0000-0000E8180000}"/>
    <cellStyle name="Überschrift 1 3" xfId="6398" xr:uid="{00000000-0005-0000-0000-0000E9180000}"/>
    <cellStyle name="Überschrift 1 4" xfId="6399" xr:uid="{00000000-0005-0000-0000-0000EA180000}"/>
    <cellStyle name="Überschrift 1 5" xfId="6400" xr:uid="{00000000-0005-0000-0000-0000EB180000}"/>
    <cellStyle name="Überschrift 2 2" xfId="5640" xr:uid="{00000000-0005-0000-0000-0000EC180000}"/>
    <cellStyle name="Überschrift 2 2 2" xfId="6401" xr:uid="{00000000-0005-0000-0000-0000ED180000}"/>
    <cellStyle name="Überschrift 2 3" xfId="6402" xr:uid="{00000000-0005-0000-0000-0000EE180000}"/>
    <cellStyle name="Überschrift 2 4" xfId="6403" xr:uid="{00000000-0005-0000-0000-0000EF180000}"/>
    <cellStyle name="Überschrift 2 5" xfId="6404" xr:uid="{00000000-0005-0000-0000-0000F0180000}"/>
    <cellStyle name="Überschrift 3 2" xfId="5641" xr:uid="{00000000-0005-0000-0000-0000F1180000}"/>
    <cellStyle name="Überschrift 3 2 2" xfId="6405" xr:uid="{00000000-0005-0000-0000-0000F2180000}"/>
    <cellStyle name="Überschrift 3 3" xfId="6406" xr:uid="{00000000-0005-0000-0000-0000F3180000}"/>
    <cellStyle name="Überschrift 3 4" xfId="6407" xr:uid="{00000000-0005-0000-0000-0000F4180000}"/>
    <cellStyle name="Überschrift 3 5" xfId="6408" xr:uid="{00000000-0005-0000-0000-0000F5180000}"/>
    <cellStyle name="Überschrift 4 2" xfId="5642" xr:uid="{00000000-0005-0000-0000-0000F6180000}"/>
    <cellStyle name="Überschrift 4 2 2" xfId="6409" xr:uid="{00000000-0005-0000-0000-0000F7180000}"/>
    <cellStyle name="Überschrift 4 3" xfId="6410" xr:uid="{00000000-0005-0000-0000-0000F8180000}"/>
    <cellStyle name="Überschrift 4 4" xfId="6411" xr:uid="{00000000-0005-0000-0000-0000F9180000}"/>
    <cellStyle name="Überschrift 4 5" xfId="6412" xr:uid="{00000000-0005-0000-0000-0000FA180000}"/>
    <cellStyle name="Überschrift 5" xfId="5643" xr:uid="{00000000-0005-0000-0000-0000FB180000}"/>
    <cellStyle name="Uwaga 2" xfId="5644" xr:uid="{00000000-0005-0000-0000-0000FC180000}"/>
    <cellStyle name="Uwaga 2 2" xfId="5645" xr:uid="{00000000-0005-0000-0000-0000FD180000}"/>
    <cellStyle name="Uwaga 2 2 2" xfId="5646" xr:uid="{00000000-0005-0000-0000-0000FE180000}"/>
    <cellStyle name="Uwaga 2 3" xfId="5647" xr:uid="{00000000-0005-0000-0000-0000FF180000}"/>
    <cellStyle name="Uwaga 2 3 2" xfId="5648" xr:uid="{00000000-0005-0000-0000-000000190000}"/>
    <cellStyle name="Uwaga 2 4" xfId="5649" xr:uid="{00000000-0005-0000-0000-000001190000}"/>
    <cellStyle name="Uwaga 2 5" xfId="5650" xr:uid="{00000000-0005-0000-0000-000002190000}"/>
    <cellStyle name="Valuta (0)_Blad2" xfId="5651" xr:uid="{00000000-0005-0000-0000-000003190000}"/>
    <cellStyle name="Valuta_Blad2" xfId="5652" xr:uid="{00000000-0005-0000-0000-000004190000}"/>
    <cellStyle name="Verknüpfte Zelle 2" xfId="5653" xr:uid="{00000000-0005-0000-0000-000005190000}"/>
    <cellStyle name="Verknüpfte Zelle 2 2" xfId="6413" xr:uid="{00000000-0005-0000-0000-000006190000}"/>
    <cellStyle name="Verknüpfte Zelle 3" xfId="6414" xr:uid="{00000000-0005-0000-0000-000007190000}"/>
    <cellStyle name="Verknüpfte Zelle 4" xfId="6415" xr:uid="{00000000-0005-0000-0000-000008190000}"/>
    <cellStyle name="Verknüpfte Zelle 5" xfId="6416" xr:uid="{00000000-0005-0000-0000-000009190000}"/>
    <cellStyle name="Warnender Text 2" xfId="5654" xr:uid="{00000000-0005-0000-0000-00000A190000}"/>
    <cellStyle name="Warnender Text 2 2" xfId="6417" xr:uid="{00000000-0005-0000-0000-00000B190000}"/>
    <cellStyle name="Warnender Text 3" xfId="6418" xr:uid="{00000000-0005-0000-0000-00000C190000}"/>
    <cellStyle name="Warnender Text 4" xfId="6419" xr:uid="{00000000-0005-0000-0000-00000D190000}"/>
    <cellStyle name="Warnender Text 5" xfId="6420" xr:uid="{00000000-0005-0000-0000-00000E190000}"/>
    <cellStyle name="Warning Text 2" xfId="5655" xr:uid="{00000000-0005-0000-0000-00000F190000}"/>
    <cellStyle name="Wrapped" xfId="5656" xr:uid="{00000000-0005-0000-0000-000010190000}"/>
    <cellStyle name="xyvfsdh" xfId="6421" xr:uid="{00000000-0005-0000-0000-000011190000}"/>
    <cellStyle name="xyz" xfId="6422" xr:uid="{00000000-0005-0000-0000-000012190000}"/>
    <cellStyle name="Zelle überprüfen 2" xfId="5657" xr:uid="{00000000-0005-0000-0000-000013190000}"/>
    <cellStyle name="Zelle überprüfen 2 2" xfId="6423" xr:uid="{00000000-0005-0000-0000-000014190000}"/>
    <cellStyle name="Zelle überprüfen 3" xfId="6424" xr:uid="{00000000-0005-0000-0000-000015190000}"/>
    <cellStyle name="Zelle überprüfen 4" xfId="6425" xr:uid="{00000000-0005-0000-0000-000016190000}"/>
    <cellStyle name="Zelle überprüfen 5" xfId="6426" xr:uid="{00000000-0005-0000-0000-000017190000}"/>
    <cellStyle name="표준_T_A8(통계청_검증결과)" xfId="5658" xr:uid="{00000000-0005-0000-0000-000018190000}"/>
    <cellStyle name="常规_B2.3" xfId="5659" xr:uid="{00000000-0005-0000-0000-000019190000}"/>
    <cellStyle name="標準_法務省担当表（eigo ） " xfId="5660" xr:uid="{00000000-0005-0000-0000-00001A190000}"/>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G-vie\G-VIE-Daten\Querschnitt\Daten\Quer-V&#214;\Zahlenkompa&#223;\2003\Schaubilder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Groups\BILDUN~1\Kuehne\Bildungsberichterstattung\BBE2006\BBE-Dokumente\Endfassung%2021.04\AbbildungenExcel\Konsortium\050714_Sitzung_Konsortium\2-04_Bildungsstand_nach_Altersgruppen"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23%23FREITA\WINDOWS\EXCEL\JAHRBUCH\KAPIT-17\17-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3%23FREITA/WINDOWS/EXCEL/JAHRBUCH/KAPIT-17/17-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UST\%23%23FREITA\WINDOWS\EXCEL\JAHRBUCH\KAPIT-17\17-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G-vie\G-VIE-Daten\Querschnitt\Daten\Quer-V&#214;\Zahlenkompa&#223;\2003\Schaubilder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vie/G-VIE-Daten/Querschnitt/Daten/Quer-V&#214;/Zahlenkompa&#223;/2003/Schaubilder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G-VIIC\G-VIIC-Daten\Hochschulen\Studenten\Vorbericht\Arbeitstabelle\WINTER\Vb2_1W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Applic/UOE/Ind2001/calcul_B1"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G-vie\G-VIE-Daten\Querschnitt\Daten\Quer-V&#214;\Bildung_im_Zahlenspiegel\2004\Graphik\Kapitel_1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AUST\G-vie\G-VIE-Daten\Querschnitt\Daten\Quer-V&#214;\Bildung_im_Zahlenspiegel\2004\Graphik\Kapitel_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2W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APPLIC/UOE/IND98/DATA96/E6C3NAGE"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PPLIC/UOE/IND98/DATA96/E6C3NE"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G-VIIC\G-VIIC-Daten\Hochschulen\Studenten\Vorbericht\Fachserie\WS99-2000\VB2_2W20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AUST\G-VIIC\G-VIIC-Daten\Hochschulen\Studenten\Vorbericht\Fachserie\WS99-2000\VB2_2W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G-VIIC\G-VIIC-Daten\Hochschulen\Studenten\Vorbericht\Arbeitstabelle\WINTER\VB2_2W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BILDUN~1\Kuehne\Bildungsberichterstattung\BBE2006\BBE-Dokumente\Endfassung%2021.04\AbbildungenExcel\Konsortium\050714_Sitzung_Konsortium\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23%23FREITA\WINDOWS\EXCEL\JAHRBUCH\KAPIT-17\17-10AL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23%23FREITA\WINDOWS\EXCEL\JAHRBUCH\KAPIT-17\17-10AL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 val="info"/>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info"/>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 val="daten"/>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 val="daten"/>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 val="daten"/>
    </sheetNames>
    <sheetDataSet>
      <sheetData sheetId="0">
        <row r="20">
          <cell r="C20" t="str">
            <v>Nordrhein-Westfalen</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6C3NAGE"/>
      <sheetName val="daten"/>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6C3NE"/>
      <sheetName val="daten"/>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aubilder2003"/>
      <sheetName val="Schaubild Seite 29"/>
      <sheetName val="Daten"/>
      <sheetName val="JB 17.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403CB-7598-4219-ACDF-A0CED984868A}">
  <sheetPr>
    <tabColor rgb="FFC5D9F1"/>
  </sheetPr>
  <dimension ref="A1:K30"/>
  <sheetViews>
    <sheetView workbookViewId="0">
      <selection activeCell="A9" sqref="A9"/>
    </sheetView>
  </sheetViews>
  <sheetFormatPr baseColWidth="10" defaultColWidth="11.453125" defaultRowHeight="12.5"/>
  <cols>
    <col min="1" max="9" width="14.26953125" style="199" customWidth="1"/>
    <col min="10" max="10" width="27.1796875" style="192" customWidth="1"/>
    <col min="11" max="16384" width="11.453125" style="199"/>
  </cols>
  <sheetData>
    <row r="1" spans="1:11" s="193" customFormat="1">
      <c r="A1" s="191"/>
      <c r="B1" s="191"/>
      <c r="C1" s="191"/>
      <c r="D1" s="191"/>
      <c r="E1" s="191"/>
      <c r="F1" s="191"/>
      <c r="G1" s="191"/>
      <c r="H1" s="191"/>
      <c r="I1" s="191"/>
      <c r="J1" s="192"/>
      <c r="K1" s="191"/>
    </row>
    <row r="2" spans="1:11" s="193" customFormat="1" ht="30" customHeight="1">
      <c r="A2" s="275" t="s">
        <v>86</v>
      </c>
      <c r="B2" s="275"/>
      <c r="C2" s="275"/>
      <c r="D2" s="275"/>
      <c r="E2" s="275"/>
      <c r="F2" s="275"/>
      <c r="G2" s="275"/>
      <c r="H2" s="275"/>
      <c r="I2" s="275"/>
      <c r="J2" s="275"/>
      <c r="K2" s="194"/>
    </row>
    <row r="3" spans="1:11" s="193" customFormat="1">
      <c r="A3" s="195"/>
      <c r="B3" s="195"/>
      <c r="C3" s="195"/>
      <c r="D3" s="195"/>
      <c r="E3" s="195"/>
      <c r="F3" s="195"/>
      <c r="G3" s="195"/>
      <c r="H3" s="195"/>
      <c r="I3" s="195"/>
      <c r="K3" s="195"/>
    </row>
    <row r="4" spans="1:11" s="193" customFormat="1" ht="14">
      <c r="A4" s="196" t="s">
        <v>146</v>
      </c>
      <c r="B4" s="197"/>
      <c r="C4" s="197"/>
      <c r="D4" s="197"/>
      <c r="E4" s="197"/>
      <c r="F4" s="197"/>
      <c r="G4" s="197"/>
      <c r="H4" s="197"/>
      <c r="I4" s="197"/>
      <c r="J4" s="192"/>
      <c r="K4" s="197"/>
    </row>
    <row r="5" spans="1:11" s="193" customFormat="1" ht="14">
      <c r="A5" s="196"/>
      <c r="B5" s="197"/>
      <c r="C5" s="197"/>
      <c r="D5" s="197"/>
      <c r="E5" s="197"/>
      <c r="F5" s="197"/>
      <c r="G5" s="197"/>
      <c r="H5" s="197"/>
      <c r="I5" s="197"/>
      <c r="J5" s="276" t="s">
        <v>147</v>
      </c>
      <c r="K5" s="197"/>
    </row>
    <row r="6" spans="1:11" s="192" customFormat="1" ht="15" customHeight="1">
      <c r="A6" s="277" t="s">
        <v>148</v>
      </c>
      <c r="B6" s="277"/>
      <c r="C6" s="277"/>
      <c r="D6" s="277"/>
      <c r="E6" s="277"/>
      <c r="F6" s="277"/>
      <c r="G6" s="277"/>
      <c r="H6" s="277"/>
      <c r="J6" s="276"/>
    </row>
    <row r="7" spans="1:11">
      <c r="A7" s="198"/>
      <c r="B7" s="198"/>
      <c r="C7" s="198"/>
      <c r="D7" s="198"/>
      <c r="E7" s="198"/>
      <c r="F7" s="198"/>
      <c r="G7" s="198"/>
      <c r="H7" s="198"/>
      <c r="I7" s="198"/>
      <c r="J7" s="199"/>
    </row>
    <row r="8" spans="1:11" s="202" customFormat="1" ht="27.5" customHeight="1">
      <c r="A8" s="270" t="s">
        <v>145</v>
      </c>
      <c r="B8" s="274" t="s">
        <v>154</v>
      </c>
      <c r="C8" s="274"/>
      <c r="D8" s="274"/>
      <c r="E8" s="274"/>
      <c r="F8" s="274"/>
      <c r="G8" s="274"/>
      <c r="H8" s="274"/>
      <c r="I8" s="274"/>
      <c r="J8" s="271" t="s">
        <v>145</v>
      </c>
    </row>
    <row r="9" spans="1:11" s="202" customFormat="1" ht="31" customHeight="1">
      <c r="A9" s="270" t="s">
        <v>149</v>
      </c>
      <c r="B9" s="274" t="s">
        <v>155</v>
      </c>
      <c r="C9" s="274"/>
      <c r="D9" s="274"/>
      <c r="E9" s="274"/>
      <c r="F9" s="274"/>
      <c r="G9" s="274"/>
      <c r="H9" s="274"/>
      <c r="I9" s="274"/>
      <c r="J9" s="271" t="s">
        <v>149</v>
      </c>
    </row>
    <row r="10" spans="1:11" s="202" customFormat="1" ht="31" customHeight="1">
      <c r="A10" s="270" t="s">
        <v>150</v>
      </c>
      <c r="B10" s="274" t="s">
        <v>165</v>
      </c>
      <c r="C10" s="274"/>
      <c r="D10" s="274"/>
      <c r="E10" s="274"/>
      <c r="F10" s="274"/>
      <c r="G10" s="274"/>
      <c r="H10" s="274"/>
      <c r="I10" s="274"/>
      <c r="J10" s="271" t="s">
        <v>153</v>
      </c>
    </row>
    <row r="11" spans="1:11" s="202" customFormat="1" ht="15" customHeight="1">
      <c r="A11" s="270" t="s">
        <v>151</v>
      </c>
      <c r="B11" s="274" t="s">
        <v>156</v>
      </c>
      <c r="C11" s="274"/>
      <c r="D11" s="274"/>
      <c r="E11" s="274"/>
      <c r="F11" s="274"/>
      <c r="G11" s="274"/>
      <c r="H11" s="274"/>
      <c r="I11" s="274"/>
      <c r="J11" s="271" t="s">
        <v>151</v>
      </c>
    </row>
    <row r="12" spans="1:11" s="202" customFormat="1" ht="15" customHeight="1">
      <c r="A12" s="270" t="s">
        <v>152</v>
      </c>
      <c r="B12" s="274" t="s">
        <v>178</v>
      </c>
      <c r="C12" s="274"/>
      <c r="D12" s="274"/>
      <c r="E12" s="274"/>
      <c r="F12" s="274"/>
      <c r="G12" s="274"/>
      <c r="H12" s="274"/>
      <c r="I12" s="274"/>
      <c r="J12" s="271" t="s">
        <v>152</v>
      </c>
    </row>
    <row r="13" spans="1:11" s="202" customFormat="1" ht="15" customHeight="1">
      <c r="A13" s="270" t="s">
        <v>153</v>
      </c>
      <c r="B13" s="274" t="s">
        <v>181</v>
      </c>
      <c r="C13" s="274"/>
      <c r="D13" s="274"/>
      <c r="E13" s="274"/>
      <c r="F13" s="274"/>
      <c r="G13" s="274"/>
      <c r="H13" s="274"/>
      <c r="I13" s="274"/>
      <c r="J13" s="271" t="s">
        <v>113</v>
      </c>
      <c r="K13" s="201"/>
    </row>
    <row r="14" spans="1:11" s="202" customFormat="1" ht="26.5" customHeight="1">
      <c r="A14" s="270" t="s">
        <v>157</v>
      </c>
      <c r="B14" s="274" t="s">
        <v>160</v>
      </c>
      <c r="C14" s="274"/>
      <c r="D14" s="274"/>
      <c r="E14" s="274"/>
      <c r="F14" s="274"/>
      <c r="G14" s="274"/>
      <c r="H14" s="274"/>
      <c r="I14" s="274"/>
      <c r="J14" s="271" t="s">
        <v>157</v>
      </c>
      <c r="K14" s="201"/>
    </row>
    <row r="15" spans="1:11" s="202" customFormat="1" ht="26.5" customHeight="1">
      <c r="A15" s="270" t="s">
        <v>158</v>
      </c>
      <c r="B15" s="274" t="s">
        <v>159</v>
      </c>
      <c r="C15" s="274"/>
      <c r="D15" s="274"/>
      <c r="E15" s="274"/>
      <c r="F15" s="274"/>
      <c r="G15" s="274"/>
      <c r="H15" s="274"/>
      <c r="I15" s="274"/>
      <c r="J15" s="271" t="s">
        <v>113</v>
      </c>
      <c r="K15" s="201"/>
    </row>
    <row r="16" spans="1:11" ht="15" customHeight="1">
      <c r="A16" s="203"/>
      <c r="B16" s="200"/>
      <c r="C16" s="200"/>
      <c r="D16" s="200"/>
      <c r="E16" s="200"/>
      <c r="F16" s="200"/>
      <c r="G16" s="200"/>
      <c r="H16" s="200"/>
      <c r="I16" s="200"/>
      <c r="J16" s="204"/>
    </row>
    <row r="17" spans="1:10">
      <c r="A17" s="205"/>
      <c r="B17" s="205"/>
      <c r="C17" s="205"/>
      <c r="D17" s="205"/>
      <c r="E17" s="205"/>
      <c r="F17" s="205"/>
      <c r="G17" s="205"/>
      <c r="H17" s="205"/>
      <c r="I17" s="205"/>
      <c r="J17" s="206"/>
    </row>
    <row r="18" spans="1:10" ht="14">
      <c r="A18" s="207" t="s">
        <v>72</v>
      </c>
      <c r="F18" s="208"/>
      <c r="G18" s="208"/>
      <c r="J18" s="209"/>
    </row>
    <row r="19" spans="1:10" ht="14">
      <c r="A19" s="207"/>
      <c r="F19" s="208"/>
      <c r="G19" s="208"/>
      <c r="J19" s="209"/>
    </row>
    <row r="20" spans="1:10">
      <c r="A20" s="210" t="s">
        <v>22</v>
      </c>
      <c r="B20" s="208" t="s">
        <v>73</v>
      </c>
      <c r="C20" s="208"/>
      <c r="D20" s="208"/>
      <c r="E20" s="208"/>
      <c r="F20" s="208"/>
      <c r="G20" s="208"/>
      <c r="J20" s="209"/>
    </row>
    <row r="21" spans="1:10" ht="13">
      <c r="A21" s="211">
        <v>0</v>
      </c>
      <c r="B21" s="208" t="s">
        <v>74</v>
      </c>
      <c r="C21" s="208"/>
      <c r="D21" s="208"/>
      <c r="E21" s="208"/>
      <c r="F21" s="208"/>
      <c r="G21" s="208"/>
      <c r="J21" s="212"/>
    </row>
    <row r="22" spans="1:10" ht="13">
      <c r="A22" s="210" t="s">
        <v>61</v>
      </c>
      <c r="B22" s="208" t="s">
        <v>75</v>
      </c>
      <c r="C22" s="208"/>
      <c r="D22" s="208"/>
      <c r="E22" s="208"/>
      <c r="F22" s="208"/>
      <c r="G22" s="208"/>
      <c r="J22" s="212"/>
    </row>
    <row r="23" spans="1:10" ht="13">
      <c r="A23" s="211" t="s">
        <v>76</v>
      </c>
      <c r="B23" s="208" t="s">
        <v>77</v>
      </c>
      <c r="C23" s="208"/>
      <c r="D23" s="208"/>
      <c r="E23" s="208"/>
      <c r="F23" s="208"/>
      <c r="G23" s="208"/>
      <c r="J23" s="212"/>
    </row>
    <row r="24" spans="1:10" ht="13">
      <c r="A24" s="213" t="s">
        <v>78</v>
      </c>
      <c r="B24" s="208" t="s">
        <v>79</v>
      </c>
      <c r="C24" s="208"/>
      <c r="D24" s="208"/>
      <c r="E24" s="208"/>
      <c r="J24" s="214"/>
    </row>
    <row r="25" spans="1:10" ht="13">
      <c r="A25" s="211" t="s">
        <v>80</v>
      </c>
      <c r="B25" s="208" t="s">
        <v>81</v>
      </c>
      <c r="C25" s="208"/>
      <c r="D25" s="208"/>
      <c r="E25" s="208"/>
      <c r="F25" s="215"/>
      <c r="J25" s="214"/>
    </row>
    <row r="26" spans="1:10" ht="13">
      <c r="A26" s="211" t="s">
        <v>82</v>
      </c>
      <c r="B26" s="208" t="s">
        <v>83</v>
      </c>
      <c r="C26" s="208"/>
      <c r="D26" s="208"/>
      <c r="E26" s="208"/>
      <c r="J26" s="214"/>
    </row>
    <row r="27" spans="1:10" ht="13">
      <c r="A27" s="215"/>
      <c r="B27" s="216"/>
      <c r="C27" s="216"/>
      <c r="F27" s="217"/>
      <c r="G27" s="217"/>
      <c r="H27" s="217"/>
      <c r="I27" s="217"/>
      <c r="J27" s="214"/>
    </row>
    <row r="28" spans="1:10">
      <c r="A28" s="278" t="s">
        <v>84</v>
      </c>
      <c r="B28" s="278"/>
      <c r="C28" s="278"/>
      <c r="D28" s="278"/>
      <c r="E28" s="278"/>
      <c r="F28" s="278"/>
      <c r="G28" s="278"/>
      <c r="H28" s="278"/>
      <c r="I28" s="278"/>
      <c r="J28" s="278"/>
    </row>
    <row r="29" spans="1:10">
      <c r="A29" s="278"/>
      <c r="B29" s="278"/>
      <c r="C29" s="278"/>
      <c r="D29" s="278"/>
      <c r="E29" s="278"/>
      <c r="F29" s="278"/>
      <c r="G29" s="278"/>
      <c r="H29" s="278"/>
      <c r="I29" s="278"/>
      <c r="J29" s="278"/>
    </row>
    <row r="30" spans="1:10" ht="27" customHeight="1">
      <c r="A30" s="279" t="s">
        <v>85</v>
      </c>
      <c r="B30" s="279"/>
      <c r="C30" s="279"/>
      <c r="D30" s="279"/>
      <c r="E30" s="279"/>
      <c r="F30" s="279"/>
      <c r="G30" s="279"/>
      <c r="H30" s="279"/>
      <c r="I30" s="279"/>
      <c r="J30" s="279"/>
    </row>
  </sheetData>
  <mergeCells count="13">
    <mergeCell ref="B11:I11"/>
    <mergeCell ref="B12:I12"/>
    <mergeCell ref="B13:I13"/>
    <mergeCell ref="A28:J29"/>
    <mergeCell ref="A30:J30"/>
    <mergeCell ref="B14:I14"/>
    <mergeCell ref="B15:I15"/>
    <mergeCell ref="B10:I10"/>
    <mergeCell ref="A2:J2"/>
    <mergeCell ref="J5:J6"/>
    <mergeCell ref="A6:H6"/>
    <mergeCell ref="B8:I8"/>
    <mergeCell ref="B9:I9"/>
  </mergeCells>
  <hyperlinks>
    <hyperlink ref="A8" location="'Tab. F5-1web'!A1" display="Tab. F5-1web" xr:uid="{145C5398-0A90-4895-AC54-89A1F44786F8}"/>
    <hyperlink ref="A9" location="'Tab. F5-2web'!A1" display="Tab. F5-2web" xr:uid="{6EC2D0A4-E4E7-418A-9B7B-8D7D36416F92}"/>
    <hyperlink ref="A10" location="'Tab. F5-3web'!A1" display="Tab. F5-3web" xr:uid="{38C6B192-3F07-40A8-B16A-710A0194B67B}"/>
    <hyperlink ref="A11" location="'Tab. F5-4web'!A1" display="Tab. F5-4web" xr:uid="{5FC08C11-BE49-4BCD-9C89-5B9ECB771B20}"/>
    <hyperlink ref="A12" location="'Tab. F5-5web'!A1" display="Tab. F5-5web" xr:uid="{D0CDC9EC-136E-434B-A24F-C7C3475D6578}"/>
    <hyperlink ref="A13" location="'Tab. F5-6web'!A1" display="Tab. F5-6web" xr:uid="{1D570F58-B324-4429-A1DC-147ADE947E0A}"/>
    <hyperlink ref="A14" location="'Tab. F5-7web'!A1" display="Tab. F5-7web" xr:uid="{D56BBD82-35C3-41BF-9904-56BD6485D424}"/>
    <hyperlink ref="A15" location="'Tab. F5-8web'!A1" display="Tab. F5-8web" xr:uid="{426E2DB1-605E-4F7B-99BA-666DE6AAEAF2}"/>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5"/>
  <sheetViews>
    <sheetView showGridLines="0" zoomScaleNormal="100" workbookViewId="0">
      <pane ySplit="8" topLeftCell="A9" activePane="bottomLeft" state="frozen"/>
      <selection activeCell="A9" sqref="A9"/>
      <selection pane="bottomLeft" sqref="A1:D1"/>
    </sheetView>
  </sheetViews>
  <sheetFormatPr baseColWidth="10" defaultRowHeight="12.5"/>
  <cols>
    <col min="1" max="1" width="6.453125" style="51" customWidth="1"/>
    <col min="2" max="2" width="10.7265625" style="51" customWidth="1"/>
    <col min="3" max="3" width="1.1796875" style="51" customWidth="1"/>
    <col min="4" max="4" width="10.453125" customWidth="1"/>
    <col min="5" max="5" width="8.453125" customWidth="1"/>
    <col min="6" max="8" width="10.26953125" customWidth="1"/>
    <col min="9" max="12" width="8" customWidth="1"/>
    <col min="13" max="13" width="9.453125" customWidth="1"/>
    <col min="14" max="14" width="8" customWidth="1"/>
    <col min="15" max="15" width="6.7265625" hidden="1" customWidth="1"/>
    <col min="16" max="16" width="1.1796875" style="51" customWidth="1"/>
    <col min="17" max="17" width="10.453125" customWidth="1"/>
    <col min="18" max="18" width="10.54296875" customWidth="1"/>
    <col min="19" max="19" width="9.1796875" customWidth="1"/>
    <col min="20" max="20" width="13" bestFit="1" customWidth="1"/>
  </cols>
  <sheetData>
    <row r="1" spans="1:20" ht="24" customHeight="1">
      <c r="A1" s="299" t="s">
        <v>52</v>
      </c>
      <c r="B1" s="299"/>
      <c r="C1" s="299"/>
      <c r="D1" s="299"/>
      <c r="P1"/>
    </row>
    <row r="2" spans="1:20" s="52" customFormat="1" ht="30" customHeight="1">
      <c r="A2" s="300" t="s">
        <v>144</v>
      </c>
      <c r="B2" s="300"/>
      <c r="C2" s="300"/>
      <c r="D2" s="300"/>
      <c r="E2" s="300"/>
      <c r="F2" s="300"/>
      <c r="G2" s="300"/>
      <c r="H2" s="300"/>
      <c r="I2" s="300"/>
      <c r="J2" s="300"/>
      <c r="K2" s="300"/>
      <c r="L2" s="300"/>
      <c r="M2" s="300"/>
      <c r="N2" s="300"/>
      <c r="O2" s="300"/>
      <c r="P2" s="300"/>
      <c r="Q2" s="300"/>
      <c r="R2" s="300"/>
      <c r="S2" s="300"/>
    </row>
    <row r="3" spans="1:20" s="3" customFormat="1" ht="12.75" customHeight="1">
      <c r="A3" s="301" t="s">
        <v>0</v>
      </c>
      <c r="B3" s="1" t="s">
        <v>1</v>
      </c>
      <c r="C3" s="2"/>
      <c r="D3" s="304" t="s">
        <v>2</v>
      </c>
      <c r="E3" s="305"/>
      <c r="F3" s="305"/>
      <c r="G3" s="305"/>
      <c r="H3" s="305"/>
      <c r="I3" s="305"/>
      <c r="J3" s="305"/>
      <c r="K3" s="305"/>
      <c r="L3" s="305"/>
      <c r="M3" s="305"/>
      <c r="N3" s="305"/>
      <c r="O3" s="306"/>
      <c r="P3" s="2"/>
      <c r="Q3" s="304" t="s">
        <v>3</v>
      </c>
      <c r="R3" s="307"/>
      <c r="S3" s="307"/>
    </row>
    <row r="4" spans="1:20" ht="12.75" customHeight="1">
      <c r="A4" s="302"/>
      <c r="B4" s="282" t="s">
        <v>87</v>
      </c>
      <c r="C4" s="291"/>
      <c r="D4" s="282" t="s">
        <v>87</v>
      </c>
      <c r="E4" s="282" t="s">
        <v>4</v>
      </c>
      <c r="F4" s="296" t="s">
        <v>106</v>
      </c>
      <c r="G4" s="297"/>
      <c r="H4" s="297"/>
      <c r="I4" s="297"/>
      <c r="J4" s="297"/>
      <c r="K4" s="297"/>
      <c r="L4" s="297"/>
      <c r="M4" s="297"/>
      <c r="N4" s="297"/>
      <c r="O4" s="297"/>
      <c r="P4" s="291"/>
      <c r="Q4" s="293" t="s">
        <v>99</v>
      </c>
      <c r="R4" s="296" t="s">
        <v>5</v>
      </c>
      <c r="S4" s="297"/>
      <c r="T4" s="4"/>
    </row>
    <row r="5" spans="1:20" ht="12.75" customHeight="1">
      <c r="A5" s="302"/>
      <c r="B5" s="308"/>
      <c r="C5" s="291"/>
      <c r="D5" s="308"/>
      <c r="E5" s="308"/>
      <c r="F5" s="282" t="s">
        <v>6</v>
      </c>
      <c r="G5" s="296" t="s">
        <v>5</v>
      </c>
      <c r="H5" s="298"/>
      <c r="I5" s="282" t="s">
        <v>7</v>
      </c>
      <c r="J5" s="282" t="s">
        <v>8</v>
      </c>
      <c r="K5" s="282" t="s">
        <v>9</v>
      </c>
      <c r="L5" s="282" t="s">
        <v>10</v>
      </c>
      <c r="M5" s="282" t="s">
        <v>11</v>
      </c>
      <c r="N5" s="282" t="s">
        <v>12</v>
      </c>
      <c r="O5" s="284" t="s">
        <v>13</v>
      </c>
      <c r="P5" s="291"/>
      <c r="Q5" s="294"/>
      <c r="R5" s="282" t="s">
        <v>14</v>
      </c>
      <c r="S5" s="284" t="s">
        <v>15</v>
      </c>
      <c r="T5" s="4"/>
    </row>
    <row r="6" spans="1:20" ht="99.75" customHeight="1">
      <c r="A6" s="302"/>
      <c r="B6" s="283"/>
      <c r="C6" s="292"/>
      <c r="D6" s="283"/>
      <c r="E6" s="283"/>
      <c r="F6" s="283"/>
      <c r="G6" s="5" t="s">
        <v>105</v>
      </c>
      <c r="H6" s="5" t="s">
        <v>16</v>
      </c>
      <c r="I6" s="283"/>
      <c r="J6" s="283"/>
      <c r="K6" s="283"/>
      <c r="L6" s="283"/>
      <c r="M6" s="283"/>
      <c r="N6" s="283"/>
      <c r="O6" s="285"/>
      <c r="P6" s="292"/>
      <c r="Q6" s="295"/>
      <c r="R6" s="283"/>
      <c r="S6" s="285"/>
    </row>
    <row r="7" spans="1:20" ht="12.75" customHeight="1">
      <c r="A7" s="303"/>
      <c r="B7" s="286" t="s">
        <v>17</v>
      </c>
      <c r="C7" s="287"/>
      <c r="D7" s="288"/>
      <c r="E7" s="289" t="s">
        <v>18</v>
      </c>
      <c r="F7" s="290"/>
      <c r="G7" s="290"/>
      <c r="H7" s="290"/>
      <c r="I7" s="290"/>
      <c r="J7" s="290"/>
      <c r="K7" s="290"/>
      <c r="L7" s="290"/>
      <c r="M7" s="290"/>
      <c r="N7" s="290"/>
      <c r="O7" s="290"/>
      <c r="P7" s="6"/>
      <c r="Q7" s="289" t="s">
        <v>17</v>
      </c>
      <c r="R7" s="290"/>
      <c r="S7" s="290"/>
      <c r="T7" s="4"/>
    </row>
    <row r="8" spans="1:20" ht="12.75" customHeight="1">
      <c r="A8" s="280" t="s">
        <v>1</v>
      </c>
      <c r="B8" s="280"/>
      <c r="C8" s="280"/>
      <c r="D8" s="280"/>
      <c r="E8" s="280"/>
      <c r="F8" s="280"/>
      <c r="G8" s="280"/>
      <c r="H8" s="280"/>
      <c r="I8" s="280"/>
      <c r="J8" s="280"/>
      <c r="K8" s="280"/>
      <c r="L8" s="280"/>
      <c r="M8" s="280"/>
      <c r="N8" s="280"/>
      <c r="O8" s="280"/>
      <c r="P8" s="280"/>
      <c r="Q8" s="280"/>
      <c r="R8" s="280"/>
      <c r="S8" s="280"/>
    </row>
    <row r="9" spans="1:20" ht="12.75" customHeight="1">
      <c r="A9" s="7">
        <v>1995</v>
      </c>
      <c r="B9" s="8">
        <v>229920</v>
      </c>
      <c r="C9" s="9"/>
      <c r="D9" s="8">
        <v>197015</v>
      </c>
      <c r="E9" s="153" t="s">
        <v>19</v>
      </c>
      <c r="F9" s="13">
        <v>51.5</v>
      </c>
      <c r="G9" s="13">
        <v>12.787351216912418</v>
      </c>
      <c r="H9" s="13">
        <v>38.66659898992463</v>
      </c>
      <c r="I9" s="11">
        <v>0.2</v>
      </c>
      <c r="J9" s="13">
        <v>11.4</v>
      </c>
      <c r="K9" s="13" t="s">
        <v>20</v>
      </c>
      <c r="L9" s="13" t="s">
        <v>20</v>
      </c>
      <c r="M9" s="13">
        <v>36.9</v>
      </c>
      <c r="N9" s="14" t="s">
        <v>20</v>
      </c>
      <c r="O9" s="14" t="s">
        <v>20</v>
      </c>
      <c r="P9" s="15"/>
      <c r="Q9" s="8">
        <v>32905</v>
      </c>
      <c r="R9" s="13" t="s">
        <v>20</v>
      </c>
      <c r="S9" s="16">
        <v>22014</v>
      </c>
      <c r="T9" s="17"/>
    </row>
    <row r="10" spans="1:20" ht="12.75" customHeight="1">
      <c r="A10" s="18">
        <v>1996</v>
      </c>
      <c r="B10" s="19">
        <v>236848</v>
      </c>
      <c r="C10" s="15"/>
      <c r="D10" s="20">
        <v>202042</v>
      </c>
      <c r="E10" s="154" t="s">
        <v>19</v>
      </c>
      <c r="F10" s="23">
        <v>52.3</v>
      </c>
      <c r="G10" s="23">
        <v>13.206660001385851</v>
      </c>
      <c r="H10" s="23">
        <v>39.079498322131037</v>
      </c>
      <c r="I10" s="22">
        <v>0.2</v>
      </c>
      <c r="J10" s="23">
        <v>11.4</v>
      </c>
      <c r="K10" s="23" t="s">
        <v>20</v>
      </c>
      <c r="L10" s="23" t="s">
        <v>20</v>
      </c>
      <c r="M10" s="23">
        <v>36.1</v>
      </c>
      <c r="N10" s="24" t="s">
        <v>20</v>
      </c>
      <c r="O10" s="24" t="s">
        <v>20</v>
      </c>
      <c r="P10" s="15"/>
      <c r="Q10" s="19">
        <v>34806</v>
      </c>
      <c r="R10" s="23" t="s">
        <v>20</v>
      </c>
      <c r="S10" s="20">
        <v>22494</v>
      </c>
      <c r="T10" s="17"/>
    </row>
    <row r="11" spans="1:20" ht="12.75" customHeight="1">
      <c r="A11" s="7">
        <v>1997</v>
      </c>
      <c r="B11" s="8">
        <v>237144</v>
      </c>
      <c r="C11" s="9"/>
      <c r="D11" s="8">
        <v>201073</v>
      </c>
      <c r="E11" s="13">
        <v>16.399999999999999</v>
      </c>
      <c r="F11" s="13">
        <v>51.5</v>
      </c>
      <c r="G11" s="13">
        <v>13.005724289188503</v>
      </c>
      <c r="H11" s="13">
        <v>38.532771679937142</v>
      </c>
      <c r="I11" s="11">
        <v>0.2</v>
      </c>
      <c r="J11" s="13">
        <v>11.6</v>
      </c>
      <c r="K11" s="13" t="s">
        <v>20</v>
      </c>
      <c r="L11" s="13" t="s">
        <v>20</v>
      </c>
      <c r="M11" s="13">
        <v>36.700000000000003</v>
      </c>
      <c r="N11" s="14" t="s">
        <v>20</v>
      </c>
      <c r="O11" s="14" t="s">
        <v>20</v>
      </c>
      <c r="P11" s="15"/>
      <c r="Q11" s="8">
        <v>36071</v>
      </c>
      <c r="R11" s="13" t="s">
        <v>20</v>
      </c>
      <c r="S11" s="16">
        <v>23858</v>
      </c>
      <c r="T11" s="17"/>
    </row>
    <row r="12" spans="1:20" ht="12.75" customHeight="1">
      <c r="A12" s="18">
        <v>1998</v>
      </c>
      <c r="B12" s="19">
        <v>227525</v>
      </c>
      <c r="C12" s="9"/>
      <c r="D12" s="19">
        <v>190886</v>
      </c>
      <c r="E12" s="23">
        <v>16.399999999999999</v>
      </c>
      <c r="F12" s="23">
        <v>51.1</v>
      </c>
      <c r="G12" s="23">
        <v>13.514348878388146</v>
      </c>
      <c r="H12" s="23">
        <v>37.550684701863943</v>
      </c>
      <c r="I12" s="22">
        <v>0.2</v>
      </c>
      <c r="J12" s="23">
        <v>12.3</v>
      </c>
      <c r="K12" s="23" t="s">
        <v>20</v>
      </c>
      <c r="L12" s="23" t="s">
        <v>20</v>
      </c>
      <c r="M12" s="23">
        <v>36.4</v>
      </c>
      <c r="N12" s="24" t="s">
        <v>20</v>
      </c>
      <c r="O12" s="24" t="s">
        <v>20</v>
      </c>
      <c r="P12" s="15"/>
      <c r="Q12" s="19">
        <v>36639</v>
      </c>
      <c r="R12" s="23" t="s">
        <v>20</v>
      </c>
      <c r="S12" s="20">
        <v>24597</v>
      </c>
      <c r="T12" s="17"/>
    </row>
    <row r="13" spans="1:20" ht="12.75" customHeight="1">
      <c r="A13" s="7">
        <v>1999</v>
      </c>
      <c r="B13" s="8">
        <v>221696</v>
      </c>
      <c r="C13" s="9"/>
      <c r="D13" s="8">
        <v>185001</v>
      </c>
      <c r="E13" s="13">
        <v>16.8</v>
      </c>
      <c r="F13" s="13">
        <v>50.8</v>
      </c>
      <c r="G13" s="13">
        <v>13.729655515375594</v>
      </c>
      <c r="H13" s="13">
        <v>37.051691612477775</v>
      </c>
      <c r="I13" s="11">
        <v>0.1</v>
      </c>
      <c r="J13" s="13">
        <v>12.5</v>
      </c>
      <c r="K13" s="13" t="s">
        <v>20</v>
      </c>
      <c r="L13" s="13" t="s">
        <v>20</v>
      </c>
      <c r="M13" s="13">
        <v>36.6</v>
      </c>
      <c r="N13" s="14" t="s">
        <v>20</v>
      </c>
      <c r="O13" s="14" t="s">
        <v>20</v>
      </c>
      <c r="P13" s="15"/>
      <c r="Q13" s="8">
        <v>36695</v>
      </c>
      <c r="R13" s="13" t="s">
        <v>20</v>
      </c>
      <c r="S13" s="16">
        <v>24269</v>
      </c>
      <c r="T13" s="17"/>
    </row>
    <row r="14" spans="1:20" ht="12.75" customHeight="1">
      <c r="A14" s="18">
        <v>2000</v>
      </c>
      <c r="B14" s="19">
        <v>214473</v>
      </c>
      <c r="C14" s="9"/>
      <c r="D14" s="19">
        <v>176654</v>
      </c>
      <c r="E14" s="23">
        <v>16.899999999999999</v>
      </c>
      <c r="F14" s="23">
        <v>50.5</v>
      </c>
      <c r="G14" s="23">
        <v>14.177431589434713</v>
      </c>
      <c r="H14" s="23">
        <v>36.31505655122443</v>
      </c>
      <c r="I14" s="22">
        <v>0.1</v>
      </c>
      <c r="J14" s="23">
        <v>12.8</v>
      </c>
      <c r="K14" s="23">
        <v>0.1</v>
      </c>
      <c r="L14" s="23">
        <v>0</v>
      </c>
      <c r="M14" s="23">
        <v>36.5</v>
      </c>
      <c r="N14" s="24" t="s">
        <v>20</v>
      </c>
      <c r="O14" s="24" t="s">
        <v>20</v>
      </c>
      <c r="P14" s="15"/>
      <c r="Q14" s="19">
        <v>37819</v>
      </c>
      <c r="R14" s="19">
        <v>311</v>
      </c>
      <c r="S14" s="20">
        <v>25533</v>
      </c>
      <c r="T14" s="17"/>
    </row>
    <row r="15" spans="1:20" ht="12.75" customHeight="1">
      <c r="A15" s="7">
        <v>2001</v>
      </c>
      <c r="B15" s="8">
        <v>208123</v>
      </c>
      <c r="C15" s="9"/>
      <c r="D15" s="8">
        <v>171714</v>
      </c>
      <c r="E15" s="13">
        <v>17</v>
      </c>
      <c r="F15" s="13">
        <v>50</v>
      </c>
      <c r="G15" s="13">
        <v>14.065248028698882</v>
      </c>
      <c r="H15" s="13">
        <v>35.942905063069993</v>
      </c>
      <c r="I15" s="11">
        <v>0.1</v>
      </c>
      <c r="J15" s="13">
        <v>12.4</v>
      </c>
      <c r="K15" s="13">
        <v>0.1</v>
      </c>
      <c r="L15" s="13">
        <v>0.1</v>
      </c>
      <c r="M15" s="13">
        <v>37.299999999999997</v>
      </c>
      <c r="N15" s="14">
        <v>0</v>
      </c>
      <c r="O15" s="25">
        <v>0</v>
      </c>
      <c r="P15" s="15"/>
      <c r="Q15" s="8">
        <v>36409</v>
      </c>
      <c r="R15" s="8">
        <v>744</v>
      </c>
      <c r="S15" s="16">
        <v>24585</v>
      </c>
      <c r="T15" s="17"/>
    </row>
    <row r="16" spans="1:20" ht="12.75" customHeight="1">
      <c r="A16" s="18">
        <v>2002</v>
      </c>
      <c r="B16" s="19">
        <v>208606</v>
      </c>
      <c r="C16" s="9"/>
      <c r="D16" s="19">
        <v>172606</v>
      </c>
      <c r="E16" s="23">
        <v>17.399999999999999</v>
      </c>
      <c r="F16" s="23">
        <v>50.4</v>
      </c>
      <c r="G16" s="23">
        <v>13.677971797040659</v>
      </c>
      <c r="H16" s="23">
        <v>36.685862600373106</v>
      </c>
      <c r="I16" s="22">
        <v>0.1</v>
      </c>
      <c r="J16" s="23">
        <v>11.7</v>
      </c>
      <c r="K16" s="23">
        <v>0.4</v>
      </c>
      <c r="L16" s="23">
        <v>0.2</v>
      </c>
      <c r="M16" s="23">
        <v>37.1</v>
      </c>
      <c r="N16" s="24">
        <v>0.1</v>
      </c>
      <c r="O16" s="26">
        <v>0</v>
      </c>
      <c r="P16" s="15"/>
      <c r="Q16" s="19">
        <v>36000</v>
      </c>
      <c r="R16" s="19">
        <v>1821</v>
      </c>
      <c r="S16" s="20">
        <v>23662</v>
      </c>
      <c r="T16" s="17"/>
    </row>
    <row r="17" spans="1:23" ht="12.75" customHeight="1">
      <c r="A17" s="7">
        <v>2003</v>
      </c>
      <c r="B17" s="8">
        <v>218146</v>
      </c>
      <c r="C17" s="9"/>
      <c r="D17" s="8">
        <v>181528</v>
      </c>
      <c r="E17" s="13">
        <v>18.399999999999999</v>
      </c>
      <c r="F17" s="13">
        <v>49.1</v>
      </c>
      <c r="G17" s="13">
        <v>12.567207262791417</v>
      </c>
      <c r="H17" s="13">
        <v>36.502908642192935</v>
      </c>
      <c r="I17" s="11">
        <v>0.1</v>
      </c>
      <c r="J17" s="13">
        <v>10.6</v>
      </c>
      <c r="K17" s="13">
        <v>0.8</v>
      </c>
      <c r="L17" s="13">
        <v>0.2</v>
      </c>
      <c r="M17" s="13">
        <v>38.700000000000003</v>
      </c>
      <c r="N17" s="14">
        <v>0.5</v>
      </c>
      <c r="O17" s="25">
        <v>0</v>
      </c>
      <c r="P17" s="15"/>
      <c r="Q17" s="8">
        <v>36618</v>
      </c>
      <c r="R17" s="8">
        <v>2573</v>
      </c>
      <c r="S17" s="16">
        <v>22900</v>
      </c>
      <c r="T17" s="17"/>
    </row>
    <row r="18" spans="1:23" ht="12.75" customHeight="1">
      <c r="A18" s="18">
        <v>2004</v>
      </c>
      <c r="B18" s="19">
        <v>230940</v>
      </c>
      <c r="C18" s="9"/>
      <c r="D18" s="19">
        <v>191785</v>
      </c>
      <c r="E18" s="23">
        <v>19.5</v>
      </c>
      <c r="F18" s="23">
        <v>47.5</v>
      </c>
      <c r="G18" s="23">
        <v>11.943061240451547</v>
      </c>
      <c r="H18" s="23">
        <v>35.520504731861195</v>
      </c>
      <c r="I18" s="22">
        <v>0</v>
      </c>
      <c r="J18" s="23">
        <v>10.199999999999999</v>
      </c>
      <c r="K18" s="23">
        <v>2</v>
      </c>
      <c r="L18" s="23">
        <v>0.5</v>
      </c>
      <c r="M18" s="23">
        <v>38.700000000000003</v>
      </c>
      <c r="N18" s="24">
        <v>1.1000000000000001</v>
      </c>
      <c r="O18" s="26">
        <v>0.1</v>
      </c>
      <c r="P18" s="15"/>
      <c r="Q18" s="19">
        <v>39155</v>
      </c>
      <c r="R18" s="19">
        <v>4516</v>
      </c>
      <c r="S18" s="20">
        <v>23107</v>
      </c>
      <c r="T18" s="17"/>
    </row>
    <row r="19" spans="1:23" ht="12.75" customHeight="1">
      <c r="A19" s="7">
        <v>2005</v>
      </c>
      <c r="B19" s="8">
        <v>252482</v>
      </c>
      <c r="C19" s="9"/>
      <c r="D19" s="8">
        <v>207936</v>
      </c>
      <c r="E19" s="13">
        <v>21.1</v>
      </c>
      <c r="F19" s="13">
        <v>45.9</v>
      </c>
      <c r="G19" s="13">
        <v>10.562384579870729</v>
      </c>
      <c r="H19" s="13">
        <v>35.314712219144354</v>
      </c>
      <c r="I19" s="11">
        <v>0</v>
      </c>
      <c r="J19" s="13">
        <v>10.199999999999999</v>
      </c>
      <c r="K19" s="13">
        <v>3.3</v>
      </c>
      <c r="L19" s="13">
        <v>0.7</v>
      </c>
      <c r="M19" s="13">
        <v>38.200000000000003</v>
      </c>
      <c r="N19" s="14">
        <v>1.4</v>
      </c>
      <c r="O19" s="25">
        <v>0.3</v>
      </c>
      <c r="P19" s="15"/>
      <c r="Q19" s="8">
        <v>44546</v>
      </c>
      <c r="R19" s="8">
        <v>6999</v>
      </c>
      <c r="S19" s="16">
        <v>25911</v>
      </c>
      <c r="T19" s="17"/>
      <c r="U19" s="17"/>
      <c r="W19" s="17"/>
    </row>
    <row r="20" spans="1:23" ht="12.75" customHeight="1">
      <c r="A20" s="18">
        <v>2006</v>
      </c>
      <c r="B20" s="19">
        <v>265704</v>
      </c>
      <c r="C20" s="9"/>
      <c r="D20" s="19">
        <v>220782</v>
      </c>
      <c r="E20" s="23">
        <v>22.2</v>
      </c>
      <c r="F20" s="23">
        <v>45</v>
      </c>
      <c r="G20" s="23">
        <v>10.167495538585573</v>
      </c>
      <c r="H20" s="23">
        <v>34.838437916134467</v>
      </c>
      <c r="I20" s="22">
        <v>0</v>
      </c>
      <c r="J20" s="23">
        <v>10.6</v>
      </c>
      <c r="K20" s="23">
        <v>4.7</v>
      </c>
      <c r="L20" s="23">
        <v>1</v>
      </c>
      <c r="M20" s="23">
        <v>36.299999999999997</v>
      </c>
      <c r="N20" s="24">
        <v>2</v>
      </c>
      <c r="O20" s="26">
        <v>0.4</v>
      </c>
      <c r="P20" s="15"/>
      <c r="Q20" s="19">
        <v>44922</v>
      </c>
      <c r="R20" s="19">
        <v>8295</v>
      </c>
      <c r="S20" s="20">
        <v>24253</v>
      </c>
      <c r="T20" s="17"/>
      <c r="U20" s="17"/>
      <c r="W20" s="17"/>
    </row>
    <row r="21" spans="1:23" ht="12.75" customHeight="1">
      <c r="A21" s="27">
        <v>2007</v>
      </c>
      <c r="B21" s="28">
        <v>286391</v>
      </c>
      <c r="C21" s="9"/>
      <c r="D21" s="28">
        <v>239877</v>
      </c>
      <c r="E21" s="31">
        <v>24.1</v>
      </c>
      <c r="F21" s="31">
        <v>43.992546179917206</v>
      </c>
      <c r="G21" s="31">
        <v>10.193974411886092</v>
      </c>
      <c r="H21" s="31">
        <v>33.798571768031117</v>
      </c>
      <c r="I21" s="29">
        <v>1.2089529217057075E-2</v>
      </c>
      <c r="J21" s="31">
        <v>10.736335705382343</v>
      </c>
      <c r="K21" s="31">
        <v>5.9980740129316281</v>
      </c>
      <c r="L21" s="31">
        <v>1.1551753607056949</v>
      </c>
      <c r="M21" s="31">
        <v>33.961155091984644</v>
      </c>
      <c r="N21" s="32">
        <v>3.6556235070473617</v>
      </c>
      <c r="O21" s="33">
        <v>0.48566557027143076</v>
      </c>
      <c r="P21" s="15"/>
      <c r="Q21" s="28">
        <v>46514</v>
      </c>
      <c r="R21" s="28">
        <v>10390</v>
      </c>
      <c r="S21" s="34">
        <v>23814</v>
      </c>
      <c r="T21" s="17"/>
      <c r="U21" s="17"/>
      <c r="W21" s="17"/>
    </row>
    <row r="22" spans="1:23" ht="12.75" customHeight="1">
      <c r="A22" s="18">
        <v>2008</v>
      </c>
      <c r="B22" s="19">
        <v>309364</v>
      </c>
      <c r="C22" s="9"/>
      <c r="D22" s="19">
        <v>260498</v>
      </c>
      <c r="E22" s="23">
        <v>26.2</v>
      </c>
      <c r="F22" s="23">
        <v>40.397239134273583</v>
      </c>
      <c r="G22" s="23">
        <v>8.1766462698370042</v>
      </c>
      <c r="H22" s="23">
        <v>32.220592864436583</v>
      </c>
      <c r="I22" s="22">
        <v>9.2131225575628212E-3</v>
      </c>
      <c r="J22" s="23">
        <v>11.319856582392188</v>
      </c>
      <c r="K22" s="23">
        <v>8.6660934057075298</v>
      </c>
      <c r="L22" s="23">
        <v>1.4921419742186119</v>
      </c>
      <c r="M22" s="23">
        <v>31.03018065397815</v>
      </c>
      <c r="N22" s="24">
        <v>6.4338305860313705</v>
      </c>
      <c r="O22" s="26">
        <v>0.65144454084100456</v>
      </c>
      <c r="P22" s="15"/>
      <c r="Q22" s="19">
        <v>48866</v>
      </c>
      <c r="R22" s="19">
        <v>11804</v>
      </c>
      <c r="S22" s="20">
        <v>25166</v>
      </c>
      <c r="T22" s="17"/>
      <c r="U22" s="17"/>
      <c r="W22" s="17"/>
    </row>
    <row r="23" spans="1:23" ht="12.75" customHeight="1">
      <c r="A23" s="27">
        <v>2009</v>
      </c>
      <c r="B23" s="28">
        <v>338656</v>
      </c>
      <c r="C23" s="9"/>
      <c r="D23" s="28">
        <v>288875</v>
      </c>
      <c r="E23" s="31">
        <v>29.2</v>
      </c>
      <c r="F23" s="31">
        <v>36.573950670705322</v>
      </c>
      <c r="G23" s="31">
        <v>8.1443530938987454</v>
      </c>
      <c r="H23" s="31">
        <v>28.429597576806575</v>
      </c>
      <c r="I23" s="29">
        <v>5.5387278234530508E-3</v>
      </c>
      <c r="J23" s="31">
        <v>11.325313717005624</v>
      </c>
      <c r="K23" s="31">
        <v>11.605019472090005</v>
      </c>
      <c r="L23" s="31">
        <v>1.9551709216789268</v>
      </c>
      <c r="M23" s="31">
        <v>24.653916053656424</v>
      </c>
      <c r="N23" s="32">
        <v>13.066551276503677</v>
      </c>
      <c r="O23" s="33">
        <v>0.81453916053656428</v>
      </c>
      <c r="P23" s="15"/>
      <c r="Q23" s="28">
        <v>49781</v>
      </c>
      <c r="R23" s="28">
        <v>13153</v>
      </c>
      <c r="S23" s="34">
        <v>25068</v>
      </c>
      <c r="T23" s="17"/>
      <c r="U23" s="17"/>
      <c r="W23" s="17"/>
    </row>
    <row r="24" spans="1:23" ht="12.75" customHeight="1">
      <c r="A24" s="18">
        <v>2010</v>
      </c>
      <c r="B24" s="19">
        <v>361697</v>
      </c>
      <c r="C24" s="9"/>
      <c r="D24" s="19">
        <v>294881</v>
      </c>
      <c r="E24" s="23">
        <v>29.9</v>
      </c>
      <c r="F24" s="23">
        <v>33.209667628636637</v>
      </c>
      <c r="G24" s="23">
        <v>7.4616540231483199</v>
      </c>
      <c r="H24" s="23">
        <v>25.748013605488318</v>
      </c>
      <c r="I24" s="22">
        <v>9.8344756020225105E-3</v>
      </c>
      <c r="J24" s="23">
        <v>10.371641441801946</v>
      </c>
      <c r="K24" s="23">
        <v>18.104252223778406</v>
      </c>
      <c r="L24" s="23">
        <v>7.93540445128713E-2</v>
      </c>
      <c r="M24" s="23">
        <v>18.617001434476961</v>
      </c>
      <c r="N24" s="24">
        <v>19.601127234375902</v>
      </c>
      <c r="O24" s="26">
        <v>7.1215168152576796E-3</v>
      </c>
      <c r="P24" s="15"/>
      <c r="Q24" s="19">
        <v>66816</v>
      </c>
      <c r="R24" s="19">
        <v>30762</v>
      </c>
      <c r="S24" s="20">
        <v>25600</v>
      </c>
      <c r="T24" s="17"/>
      <c r="U24" s="17"/>
      <c r="W24" s="17"/>
    </row>
    <row r="25" spans="1:23" ht="12.75" customHeight="1">
      <c r="A25" s="27">
        <v>2011</v>
      </c>
      <c r="B25" s="28">
        <v>392171</v>
      </c>
      <c r="C25" s="9"/>
      <c r="D25" s="28">
        <v>307271</v>
      </c>
      <c r="E25" s="31">
        <v>30.9</v>
      </c>
      <c r="F25" s="31">
        <v>28.8927363792873</v>
      </c>
      <c r="G25" s="31">
        <v>7.1018742413049063</v>
      </c>
      <c r="H25" s="31">
        <v>21.790862137982433</v>
      </c>
      <c r="I25" s="29">
        <v>7.1598035610259299E-3</v>
      </c>
      <c r="J25" s="31">
        <v>9.7848479029911708</v>
      </c>
      <c r="K25" s="31">
        <v>23.28498296292198</v>
      </c>
      <c r="L25" s="13" t="s">
        <v>20</v>
      </c>
      <c r="M25" s="31">
        <v>12.150604466415601</v>
      </c>
      <c r="N25" s="32">
        <v>25.874228287082001</v>
      </c>
      <c r="O25" s="14" t="s">
        <v>20</v>
      </c>
      <c r="P25" s="15"/>
      <c r="Q25" s="28">
        <v>84900</v>
      </c>
      <c r="R25" s="28">
        <v>46891</v>
      </c>
      <c r="S25" s="34">
        <v>26959</v>
      </c>
      <c r="T25" s="17"/>
      <c r="U25" s="17"/>
      <c r="W25" s="17"/>
    </row>
    <row r="26" spans="1:23" ht="12.75" customHeight="1">
      <c r="A26" s="18">
        <v>2012</v>
      </c>
      <c r="B26" s="19">
        <v>413338</v>
      </c>
      <c r="C26" s="9"/>
      <c r="D26" s="19">
        <v>309621</v>
      </c>
      <c r="E26" s="23">
        <v>31.6</v>
      </c>
      <c r="F26" s="23">
        <v>24.503828874656435</v>
      </c>
      <c r="G26" s="23">
        <v>6.9523708017221049</v>
      </c>
      <c r="H26" s="23">
        <v>17.551458072934327</v>
      </c>
      <c r="I26" s="22">
        <v>3.2297550876717019E-3</v>
      </c>
      <c r="J26" s="23">
        <v>8.9855016294114414</v>
      </c>
      <c r="K26" s="23">
        <v>27.8</v>
      </c>
      <c r="L26" s="23" t="s">
        <v>20</v>
      </c>
      <c r="M26" s="23">
        <v>7.9923519399523943</v>
      </c>
      <c r="N26" s="24">
        <v>30.7</v>
      </c>
      <c r="O26" s="24" t="s">
        <v>20</v>
      </c>
      <c r="P26" s="15"/>
      <c r="Q26" s="19">
        <v>103717</v>
      </c>
      <c r="R26" s="19">
        <v>66464</v>
      </c>
      <c r="S26" s="20">
        <v>26797</v>
      </c>
      <c r="T26" s="17"/>
      <c r="U26" s="17"/>
      <c r="W26" s="17"/>
    </row>
    <row r="27" spans="1:23" ht="12.75" customHeight="1">
      <c r="A27" s="7">
        <v>2013</v>
      </c>
      <c r="B27" s="28">
        <v>436420</v>
      </c>
      <c r="C27" s="9"/>
      <c r="D27" s="28">
        <v>309870</v>
      </c>
      <c r="E27" s="35">
        <v>31.3</v>
      </c>
      <c r="F27" s="35">
        <v>19.399999999999999</v>
      </c>
      <c r="G27" s="153" t="s">
        <v>19</v>
      </c>
      <c r="H27" s="153" t="s">
        <v>19</v>
      </c>
      <c r="I27" s="29">
        <v>7.1598035610259299E-3</v>
      </c>
      <c r="J27" s="31">
        <v>9.2241907896859967</v>
      </c>
      <c r="K27" s="35">
        <v>31.3</v>
      </c>
      <c r="L27" s="13" t="s">
        <v>20</v>
      </c>
      <c r="M27" s="35">
        <v>5.3</v>
      </c>
      <c r="N27" s="36">
        <v>34.81169522703069</v>
      </c>
      <c r="O27" s="14" t="s">
        <v>20</v>
      </c>
      <c r="P27" s="15"/>
      <c r="Q27" s="28">
        <v>126550</v>
      </c>
      <c r="R27" s="28">
        <v>88183</v>
      </c>
      <c r="S27" s="34">
        <v>27706</v>
      </c>
      <c r="T27" s="17"/>
      <c r="U27" s="17"/>
      <c r="W27" s="17"/>
    </row>
    <row r="28" spans="1:23" ht="12.75" customHeight="1">
      <c r="A28" s="18">
        <v>2014</v>
      </c>
      <c r="B28" s="19">
        <v>460503</v>
      </c>
      <c r="C28" s="9"/>
      <c r="D28" s="19">
        <v>313796</v>
      </c>
      <c r="E28" s="38">
        <v>31.7</v>
      </c>
      <c r="F28" s="38">
        <v>15</v>
      </c>
      <c r="G28" s="154" t="s">
        <v>19</v>
      </c>
      <c r="H28" s="154" t="s">
        <v>19</v>
      </c>
      <c r="I28" s="23" t="s">
        <v>20</v>
      </c>
      <c r="J28" s="23">
        <v>9.2505959285650547</v>
      </c>
      <c r="K28" s="38">
        <v>34.700000000000003</v>
      </c>
      <c r="L28" s="23" t="s">
        <v>20</v>
      </c>
      <c r="M28" s="38">
        <f>11572*100/D28</f>
        <v>3.6877461790462593</v>
      </c>
      <c r="N28" s="39">
        <v>37.390215299111524</v>
      </c>
      <c r="O28" s="24">
        <v>0</v>
      </c>
      <c r="P28" s="15"/>
      <c r="Q28" s="19">
        <v>146707</v>
      </c>
      <c r="R28" s="19">
        <v>107832</v>
      </c>
      <c r="S28" s="20">
        <v>28147</v>
      </c>
      <c r="T28" s="17"/>
      <c r="U28" s="17"/>
      <c r="W28" s="17"/>
    </row>
    <row r="29" spans="1:23" ht="12.75" customHeight="1">
      <c r="A29" s="7">
        <v>2015</v>
      </c>
      <c r="B29" s="28">
        <v>481588</v>
      </c>
      <c r="C29" s="9"/>
      <c r="D29" s="28">
        <v>317102</v>
      </c>
      <c r="E29" s="35">
        <v>32.299999999999997</v>
      </c>
      <c r="F29" s="35">
        <v>11.3</v>
      </c>
      <c r="G29" s="153" t="s">
        <v>19</v>
      </c>
      <c r="H29" s="153" t="s">
        <v>19</v>
      </c>
      <c r="I29" s="29">
        <v>0</v>
      </c>
      <c r="J29" s="31">
        <v>9.3000000000000007</v>
      </c>
      <c r="K29" s="35">
        <v>36.200000000000003</v>
      </c>
      <c r="L29" s="13" t="s">
        <v>20</v>
      </c>
      <c r="M29" s="35">
        <v>3</v>
      </c>
      <c r="N29" s="36">
        <v>40.200000000000003</v>
      </c>
      <c r="O29" s="14" t="s">
        <v>20</v>
      </c>
      <c r="P29" s="15"/>
      <c r="Q29" s="28">
        <v>164486</v>
      </c>
      <c r="R29" s="28">
        <v>124943</v>
      </c>
      <c r="S29" s="34">
        <v>29218</v>
      </c>
      <c r="T29" s="17"/>
      <c r="U29" s="17"/>
      <c r="W29" s="17"/>
    </row>
    <row r="30" spans="1:23" ht="12.75" customHeight="1">
      <c r="A30" s="18">
        <v>2016</v>
      </c>
      <c r="B30" s="19">
        <v>491678</v>
      </c>
      <c r="C30" s="9"/>
      <c r="D30" s="19">
        <v>315168</v>
      </c>
      <c r="E30" s="38">
        <v>31.7</v>
      </c>
      <c r="F30" s="38">
        <v>10.1</v>
      </c>
      <c r="G30" s="154" t="s">
        <v>19</v>
      </c>
      <c r="H30" s="154" t="s">
        <v>19</v>
      </c>
      <c r="I30" s="22">
        <v>0</v>
      </c>
      <c r="J30" s="23">
        <v>9</v>
      </c>
      <c r="K30" s="38">
        <v>35.6</v>
      </c>
      <c r="L30" s="23" t="s">
        <v>20</v>
      </c>
      <c r="M30" s="38">
        <v>3</v>
      </c>
      <c r="N30" s="39">
        <v>42.2</v>
      </c>
      <c r="O30" s="24" t="s">
        <v>20</v>
      </c>
      <c r="P30" s="15"/>
      <c r="Q30" s="20">
        <v>176510</v>
      </c>
      <c r="R30" s="20">
        <v>136630</v>
      </c>
      <c r="S30" s="20">
        <v>29303</v>
      </c>
      <c r="T30" s="17"/>
      <c r="U30" s="17"/>
      <c r="W30" s="17"/>
    </row>
    <row r="31" spans="1:23" ht="12.75" customHeight="1">
      <c r="A31" s="7">
        <v>2017</v>
      </c>
      <c r="B31" s="28">
        <v>501734</v>
      </c>
      <c r="C31" s="9"/>
      <c r="D31" s="28">
        <v>311441</v>
      </c>
      <c r="E31" s="35">
        <v>31.8</v>
      </c>
      <c r="F31" s="35">
        <v>9.404028371344813</v>
      </c>
      <c r="G31" s="153" t="s">
        <v>19</v>
      </c>
      <c r="H31" s="153" t="s">
        <v>19</v>
      </c>
      <c r="I31" s="29">
        <v>0</v>
      </c>
      <c r="J31" s="31">
        <v>8.7056617465266299</v>
      </c>
      <c r="K31" s="35">
        <v>35.841459538082653</v>
      </c>
      <c r="L31" s="13" t="s">
        <v>20</v>
      </c>
      <c r="M31" s="35">
        <v>2.5436599548550127</v>
      </c>
      <c r="N31" s="36">
        <v>43.504869301087524</v>
      </c>
      <c r="O31" s="14"/>
      <c r="P31" s="15"/>
      <c r="Q31" s="28">
        <v>190293</v>
      </c>
      <c r="R31" s="28">
        <v>150383</v>
      </c>
      <c r="S31" s="34">
        <v>28403</v>
      </c>
      <c r="T31" s="17"/>
      <c r="U31" s="17"/>
      <c r="W31" s="17"/>
    </row>
    <row r="32" spans="1:23" ht="12.75" customHeight="1">
      <c r="A32" s="18">
        <v>2018</v>
      </c>
      <c r="B32" s="19">
        <v>498675</v>
      </c>
      <c r="C32" s="9"/>
      <c r="D32" s="19">
        <v>303155</v>
      </c>
      <c r="E32" s="38">
        <v>31.2</v>
      </c>
      <c r="F32" s="38">
        <v>8.9007273506951901</v>
      </c>
      <c r="G32" s="154" t="s">
        <v>19</v>
      </c>
      <c r="H32" s="154" t="s">
        <v>19</v>
      </c>
      <c r="I32" s="22">
        <v>0</v>
      </c>
      <c r="J32" s="23">
        <v>8.9673599313882342</v>
      </c>
      <c r="K32" s="38">
        <v>35.139120252016291</v>
      </c>
      <c r="L32" s="23" t="s">
        <v>20</v>
      </c>
      <c r="M32" s="38">
        <v>2.2783724497369331</v>
      </c>
      <c r="N32" s="39">
        <v>44.714090151902489</v>
      </c>
      <c r="O32" s="24"/>
      <c r="P32" s="15"/>
      <c r="Q32" s="20">
        <v>195520</v>
      </c>
      <c r="R32" s="20">
        <v>155595</v>
      </c>
      <c r="S32" s="20">
        <v>27837</v>
      </c>
      <c r="T32" s="17"/>
      <c r="U32" s="17"/>
      <c r="W32" s="17"/>
    </row>
    <row r="33" spans="1:23" ht="12.75" customHeight="1">
      <c r="A33" s="7">
        <v>2019</v>
      </c>
      <c r="B33" s="28">
        <v>508245</v>
      </c>
      <c r="C33" s="9"/>
      <c r="D33" s="28">
        <v>307971</v>
      </c>
      <c r="E33" s="35">
        <v>32.10213697584993</v>
      </c>
      <c r="F33" s="35">
        <v>8.8787580648827333</v>
      </c>
      <c r="G33" s="153" t="s">
        <v>19</v>
      </c>
      <c r="H33" s="153" t="s">
        <v>19</v>
      </c>
      <c r="I33" s="29">
        <v>6.4941179526643747E-4</v>
      </c>
      <c r="J33" s="31">
        <v>8.9414263031259438</v>
      </c>
      <c r="K33" s="35">
        <v>34.883479288634319</v>
      </c>
      <c r="L33" s="13" t="s">
        <v>20</v>
      </c>
      <c r="M33" s="35">
        <v>2.0557130379159076</v>
      </c>
      <c r="N33" s="36">
        <v>45.239973893645832</v>
      </c>
      <c r="O33" s="14"/>
      <c r="P33" s="15"/>
      <c r="Q33" s="28">
        <v>200274</v>
      </c>
      <c r="R33" s="28">
        <v>159937</v>
      </c>
      <c r="S33" s="34">
        <v>28278</v>
      </c>
      <c r="T33" s="17"/>
      <c r="U33" s="17"/>
      <c r="W33" s="17"/>
    </row>
    <row r="34" spans="1:23" ht="12.75" customHeight="1">
      <c r="A34" s="18">
        <v>2020</v>
      </c>
      <c r="B34" s="19">
        <v>476913</v>
      </c>
      <c r="C34" s="9"/>
      <c r="D34" s="19">
        <v>289615</v>
      </c>
      <c r="E34" s="38">
        <v>29.993197185407951</v>
      </c>
      <c r="F34" s="38">
        <v>8.8631459005921656</v>
      </c>
      <c r="G34" s="154" t="s">
        <v>19</v>
      </c>
      <c r="H34" s="154" t="s">
        <v>19</v>
      </c>
      <c r="I34" s="23" t="s">
        <v>20</v>
      </c>
      <c r="J34" s="23">
        <v>8.7854565543911747</v>
      </c>
      <c r="K34" s="38">
        <v>33.08841047597673</v>
      </c>
      <c r="L34" s="23" t="s">
        <v>20</v>
      </c>
      <c r="M34" s="38">
        <v>2.5292198263211505</v>
      </c>
      <c r="N34" s="39">
        <v>46.733767242718784</v>
      </c>
      <c r="O34" s="24"/>
      <c r="P34" s="15"/>
      <c r="Q34" s="20">
        <v>187298</v>
      </c>
      <c r="R34" s="20">
        <v>149408</v>
      </c>
      <c r="S34" s="20">
        <v>26220</v>
      </c>
      <c r="T34" s="17"/>
      <c r="U34" s="17"/>
      <c r="W34" s="17"/>
    </row>
    <row r="35" spans="1:23" ht="12.75" customHeight="1">
      <c r="A35" s="7">
        <v>2021</v>
      </c>
      <c r="B35" s="28">
        <v>517944</v>
      </c>
      <c r="C35" s="9"/>
      <c r="D35" s="28">
        <v>314563</v>
      </c>
      <c r="E35" s="35">
        <v>32.914200421245447</v>
      </c>
      <c r="F35" s="35">
        <v>8.4425059527026374</v>
      </c>
      <c r="G35" s="153" t="s">
        <v>19</v>
      </c>
      <c r="H35" s="153" t="s">
        <v>19</v>
      </c>
      <c r="I35" s="13" t="s">
        <v>20</v>
      </c>
      <c r="J35" s="31">
        <v>8.9139536436262361</v>
      </c>
      <c r="K35" s="35">
        <v>33.28681377021455</v>
      </c>
      <c r="L35" s="13" t="s">
        <v>20</v>
      </c>
      <c r="M35" s="35">
        <v>2.5988434749159945</v>
      </c>
      <c r="N35" s="36">
        <v>46.674593006806269</v>
      </c>
      <c r="O35" s="14"/>
      <c r="P35" s="15"/>
      <c r="Q35" s="28">
        <v>203381</v>
      </c>
      <c r="R35" s="28">
        <v>161996</v>
      </c>
      <c r="S35" s="34">
        <v>28153</v>
      </c>
      <c r="T35" s="17"/>
      <c r="U35" s="17"/>
      <c r="W35" s="17"/>
    </row>
    <row r="36" spans="1:23" ht="12.75" customHeight="1">
      <c r="A36" s="18">
        <v>2022</v>
      </c>
      <c r="B36" s="19">
        <v>505650</v>
      </c>
      <c r="C36" s="9"/>
      <c r="D36" s="19">
        <v>301259</v>
      </c>
      <c r="E36" s="38">
        <v>31.63053335700274</v>
      </c>
      <c r="F36" s="38">
        <v>8.5321932290819529</v>
      </c>
      <c r="G36" s="154" t="s">
        <v>19</v>
      </c>
      <c r="H36" s="154" t="s">
        <v>19</v>
      </c>
      <c r="I36" s="23" t="s">
        <v>20</v>
      </c>
      <c r="J36" s="23">
        <v>8.7851317305043164</v>
      </c>
      <c r="K36" s="38">
        <v>32.117214755409798</v>
      </c>
      <c r="L36" s="23" t="s">
        <v>20</v>
      </c>
      <c r="M36" s="38">
        <v>2.7275533677002182</v>
      </c>
      <c r="N36" s="39">
        <v>47.768531396572385</v>
      </c>
      <c r="O36" s="24"/>
      <c r="P36" s="15"/>
      <c r="Q36" s="20">
        <v>204391</v>
      </c>
      <c r="R36" s="20">
        <v>163510</v>
      </c>
      <c r="S36" s="20">
        <v>27692</v>
      </c>
      <c r="T36" s="17"/>
      <c r="U36" s="17"/>
      <c r="W36" s="17"/>
    </row>
    <row r="37" spans="1:23" ht="12.75" customHeight="1">
      <c r="A37" s="280" t="s">
        <v>21</v>
      </c>
      <c r="B37" s="280"/>
      <c r="C37" s="280"/>
      <c r="D37" s="280"/>
      <c r="E37" s="280"/>
      <c r="F37" s="280"/>
      <c r="G37" s="280"/>
      <c r="H37" s="280"/>
      <c r="I37" s="280"/>
      <c r="J37" s="280"/>
      <c r="K37" s="280"/>
      <c r="L37" s="280"/>
      <c r="M37" s="280"/>
      <c r="N37" s="280"/>
      <c r="O37" s="280"/>
      <c r="P37" s="280"/>
      <c r="Q37" s="280"/>
      <c r="R37" s="280"/>
      <c r="S37" s="280"/>
      <c r="T37" s="4"/>
    </row>
    <row r="38" spans="1:23" ht="12.75" customHeight="1">
      <c r="A38" s="7">
        <v>1995</v>
      </c>
      <c r="B38" s="8">
        <v>136444</v>
      </c>
      <c r="C38" s="9"/>
      <c r="D38" s="8">
        <v>115752</v>
      </c>
      <c r="E38" s="153" t="s">
        <v>19</v>
      </c>
      <c r="F38" s="13">
        <v>53.7</v>
      </c>
      <c r="G38" s="13">
        <v>11.699149906697077</v>
      </c>
      <c r="H38" s="13">
        <v>42.029511369134006</v>
      </c>
      <c r="I38" s="11">
        <v>0.2</v>
      </c>
      <c r="J38" s="13">
        <v>5.0999999999999996</v>
      </c>
      <c r="K38" s="13" t="s">
        <v>20</v>
      </c>
      <c r="L38" s="13" t="s">
        <v>20</v>
      </c>
      <c r="M38" s="13">
        <v>41</v>
      </c>
      <c r="N38" s="13" t="s">
        <v>20</v>
      </c>
      <c r="O38" s="14" t="s">
        <v>22</v>
      </c>
      <c r="P38" s="15"/>
      <c r="Q38" s="8">
        <v>20692</v>
      </c>
      <c r="R38" s="13" t="s">
        <v>20</v>
      </c>
      <c r="S38" s="16">
        <v>15142</v>
      </c>
      <c r="T38" s="40"/>
      <c r="U38" s="17"/>
      <c r="V38" s="17"/>
    </row>
    <row r="39" spans="1:23" ht="12.75" customHeight="1">
      <c r="A39" s="18">
        <v>1996</v>
      </c>
      <c r="B39" s="19">
        <v>140418</v>
      </c>
      <c r="C39" s="9"/>
      <c r="D39" s="19">
        <v>118789</v>
      </c>
      <c r="E39" s="155" t="s">
        <v>19</v>
      </c>
      <c r="F39" s="23">
        <v>54.5</v>
      </c>
      <c r="G39" s="154" t="s">
        <v>19</v>
      </c>
      <c r="H39" s="154" t="s">
        <v>19</v>
      </c>
      <c r="I39" s="22">
        <v>0.2</v>
      </c>
      <c r="J39" s="23">
        <v>5.5</v>
      </c>
      <c r="K39" s="23" t="s">
        <v>20</v>
      </c>
      <c r="L39" s="23" t="s">
        <v>20</v>
      </c>
      <c r="M39" s="23">
        <v>39.799999999999997</v>
      </c>
      <c r="N39" s="23" t="s">
        <v>20</v>
      </c>
      <c r="O39" s="26" t="s">
        <v>20</v>
      </c>
      <c r="P39" s="15"/>
      <c r="Q39" s="19">
        <v>21629</v>
      </c>
      <c r="R39" s="23" t="s">
        <v>20</v>
      </c>
      <c r="S39" s="20">
        <v>15536</v>
      </c>
      <c r="T39" s="40"/>
      <c r="U39" s="17"/>
      <c r="V39" s="17"/>
    </row>
    <row r="40" spans="1:23" ht="12.75" customHeight="1">
      <c r="A40" s="7">
        <v>1997</v>
      </c>
      <c r="B40" s="8">
        <v>139293</v>
      </c>
      <c r="C40" s="9"/>
      <c r="D40" s="8">
        <v>117227</v>
      </c>
      <c r="E40" s="153" t="s">
        <v>19</v>
      </c>
      <c r="F40" s="13">
        <v>53.1</v>
      </c>
      <c r="G40" s="153" t="s">
        <v>19</v>
      </c>
      <c r="H40" s="153" t="s">
        <v>19</v>
      </c>
      <c r="I40" s="11">
        <v>0.2</v>
      </c>
      <c r="J40" s="13">
        <v>5.8</v>
      </c>
      <c r="K40" s="13" t="s">
        <v>20</v>
      </c>
      <c r="L40" s="13" t="s">
        <v>20</v>
      </c>
      <c r="M40" s="13">
        <v>40.9</v>
      </c>
      <c r="N40" s="13" t="s">
        <v>20</v>
      </c>
      <c r="O40" s="25" t="s">
        <v>20</v>
      </c>
      <c r="P40" s="15"/>
      <c r="Q40" s="8">
        <v>22066</v>
      </c>
      <c r="R40" s="13" t="s">
        <v>20</v>
      </c>
      <c r="S40" s="16">
        <v>16217</v>
      </c>
      <c r="T40" s="40"/>
      <c r="U40" s="17"/>
      <c r="V40" s="17"/>
    </row>
    <row r="41" spans="1:23" ht="12.75" customHeight="1">
      <c r="A41" s="18">
        <v>1998</v>
      </c>
      <c r="B41" s="19">
        <v>131438</v>
      </c>
      <c r="C41" s="9"/>
      <c r="D41" s="19">
        <v>109253</v>
      </c>
      <c r="E41" s="155" t="s">
        <v>19</v>
      </c>
      <c r="F41" s="23">
        <v>52.7</v>
      </c>
      <c r="G41" s="154" t="s">
        <v>19</v>
      </c>
      <c r="H41" s="154" t="s">
        <v>19</v>
      </c>
      <c r="I41" s="22">
        <v>0.2</v>
      </c>
      <c r="J41" s="23">
        <v>6.5</v>
      </c>
      <c r="K41" s="23" t="s">
        <v>20</v>
      </c>
      <c r="L41" s="23" t="s">
        <v>20</v>
      </c>
      <c r="M41" s="23">
        <v>40.6</v>
      </c>
      <c r="N41" s="23" t="s">
        <v>20</v>
      </c>
      <c r="O41" s="26" t="s">
        <v>20</v>
      </c>
      <c r="P41" s="15"/>
      <c r="Q41" s="19">
        <v>22185</v>
      </c>
      <c r="R41" s="23" t="s">
        <v>20</v>
      </c>
      <c r="S41" s="20">
        <v>16477</v>
      </c>
      <c r="T41" s="40"/>
      <c r="U41" s="17"/>
      <c r="V41" s="17"/>
    </row>
    <row r="42" spans="1:23" ht="12.75" customHeight="1">
      <c r="A42" s="7">
        <v>1999</v>
      </c>
      <c r="B42" s="8">
        <v>125305</v>
      </c>
      <c r="C42" s="9"/>
      <c r="D42" s="8">
        <v>103300</v>
      </c>
      <c r="E42" s="153" t="s">
        <v>19</v>
      </c>
      <c r="F42" s="13">
        <v>52</v>
      </c>
      <c r="G42" s="153" t="s">
        <v>19</v>
      </c>
      <c r="H42" s="153" t="s">
        <v>19</v>
      </c>
      <c r="I42" s="11">
        <v>0.1</v>
      </c>
      <c r="J42" s="13">
        <v>6.4</v>
      </c>
      <c r="K42" s="13" t="s">
        <v>20</v>
      </c>
      <c r="L42" s="13" t="s">
        <v>20</v>
      </c>
      <c r="M42" s="13">
        <v>41.5</v>
      </c>
      <c r="N42" s="13" t="s">
        <v>20</v>
      </c>
      <c r="O42" s="25" t="s">
        <v>20</v>
      </c>
      <c r="P42" s="15"/>
      <c r="Q42" s="8">
        <v>22005</v>
      </c>
      <c r="R42" s="13" t="s">
        <v>20</v>
      </c>
      <c r="S42" s="16">
        <v>16206</v>
      </c>
      <c r="T42" s="40"/>
      <c r="U42" s="17"/>
      <c r="V42" s="17"/>
    </row>
    <row r="43" spans="1:23" ht="12.75" customHeight="1">
      <c r="A43" s="18">
        <v>2000</v>
      </c>
      <c r="B43" s="19">
        <v>118396</v>
      </c>
      <c r="C43" s="9"/>
      <c r="D43" s="19">
        <v>96020</v>
      </c>
      <c r="E43" s="23">
        <v>17.5</v>
      </c>
      <c r="F43" s="23">
        <v>51.5</v>
      </c>
      <c r="G43" s="23">
        <v>13.021245573838783</v>
      </c>
      <c r="H43" s="23">
        <v>38.528431576754841</v>
      </c>
      <c r="I43" s="22">
        <v>0.1</v>
      </c>
      <c r="J43" s="23">
        <v>6.9</v>
      </c>
      <c r="K43" s="23">
        <v>0.1</v>
      </c>
      <c r="L43" s="23">
        <v>0</v>
      </c>
      <c r="M43" s="23">
        <v>41.3</v>
      </c>
      <c r="N43" s="24" t="s">
        <v>22</v>
      </c>
      <c r="O43" s="24" t="s">
        <v>22</v>
      </c>
      <c r="P43" s="15"/>
      <c r="Q43" s="19">
        <v>22376</v>
      </c>
      <c r="R43" s="19">
        <v>236</v>
      </c>
      <c r="S43" s="20">
        <v>16795</v>
      </c>
      <c r="T43" s="40"/>
      <c r="U43" s="17"/>
      <c r="V43" s="17"/>
    </row>
    <row r="44" spans="1:23" ht="12.75" customHeight="1">
      <c r="A44" s="7">
        <v>2001</v>
      </c>
      <c r="B44" s="8">
        <v>112462</v>
      </c>
      <c r="C44" s="9"/>
      <c r="D44" s="8">
        <v>91036</v>
      </c>
      <c r="E44" s="13">
        <v>17.3</v>
      </c>
      <c r="F44" s="13">
        <v>50.5</v>
      </c>
      <c r="G44" s="13">
        <v>12.735621072982116</v>
      </c>
      <c r="H44" s="13">
        <v>37.813612197372471</v>
      </c>
      <c r="I44" s="11">
        <v>0.1</v>
      </c>
      <c r="J44" s="13">
        <v>6.5</v>
      </c>
      <c r="K44" s="13">
        <v>0.1</v>
      </c>
      <c r="L44" s="13">
        <v>0.1</v>
      </c>
      <c r="M44" s="13">
        <v>42.5</v>
      </c>
      <c r="N44" s="13">
        <v>0</v>
      </c>
      <c r="O44" s="25">
        <v>0</v>
      </c>
      <c r="P44" s="15"/>
      <c r="Q44" s="8">
        <v>21426</v>
      </c>
      <c r="R44" s="8">
        <v>519</v>
      </c>
      <c r="S44" s="16">
        <v>15925</v>
      </c>
      <c r="T44" s="40"/>
      <c r="U44" s="17"/>
      <c r="V44" s="17"/>
    </row>
    <row r="45" spans="1:23" ht="12.75" customHeight="1">
      <c r="A45" s="18">
        <v>2002</v>
      </c>
      <c r="B45" s="19">
        <v>110551</v>
      </c>
      <c r="C45" s="9"/>
      <c r="D45" s="19">
        <v>89606</v>
      </c>
      <c r="E45" s="23">
        <v>17.5</v>
      </c>
      <c r="F45" s="23">
        <v>50.4</v>
      </c>
      <c r="G45" s="23">
        <v>12.442247170948374</v>
      </c>
      <c r="H45" s="23">
        <v>38.00749949780149</v>
      </c>
      <c r="I45" s="22">
        <v>0.1</v>
      </c>
      <c r="J45" s="23">
        <v>6.4</v>
      </c>
      <c r="K45" s="23">
        <v>0.4</v>
      </c>
      <c r="L45" s="23">
        <v>0.2</v>
      </c>
      <c r="M45" s="23">
        <v>42.3</v>
      </c>
      <c r="N45" s="23">
        <v>0.1</v>
      </c>
      <c r="O45" s="26">
        <v>0</v>
      </c>
      <c r="P45" s="15"/>
      <c r="Q45" s="19">
        <v>20945</v>
      </c>
      <c r="R45" s="19">
        <v>1235</v>
      </c>
      <c r="S45" s="20">
        <v>15073</v>
      </c>
      <c r="T45" s="40"/>
      <c r="U45" s="17"/>
      <c r="V45" s="17"/>
    </row>
    <row r="46" spans="1:23" ht="12.75" customHeight="1">
      <c r="A46" s="7">
        <v>2003</v>
      </c>
      <c r="B46" s="8">
        <v>112577</v>
      </c>
      <c r="C46" s="9"/>
      <c r="D46" s="8">
        <v>91589</v>
      </c>
      <c r="E46" s="13">
        <v>18.2</v>
      </c>
      <c r="F46" s="13">
        <v>49.1</v>
      </c>
      <c r="G46" s="13">
        <v>11.349616220288462</v>
      </c>
      <c r="H46" s="13">
        <v>37.791656203255847</v>
      </c>
      <c r="I46" s="11">
        <v>0.1</v>
      </c>
      <c r="J46" s="13">
        <v>5.5</v>
      </c>
      <c r="K46" s="13">
        <v>0.8</v>
      </c>
      <c r="L46" s="13">
        <v>0.3</v>
      </c>
      <c r="M46" s="13">
        <v>43.6</v>
      </c>
      <c r="N46" s="13">
        <v>0.6</v>
      </c>
      <c r="O46" s="25">
        <v>0.1</v>
      </c>
      <c r="P46" s="15"/>
      <c r="Q46" s="8">
        <v>20988</v>
      </c>
      <c r="R46" s="8">
        <v>1765</v>
      </c>
      <c r="S46" s="16">
        <v>14249</v>
      </c>
      <c r="T46" s="40"/>
      <c r="U46" s="17"/>
      <c r="V46" s="17"/>
    </row>
    <row r="47" spans="1:23" ht="12.75" customHeight="1">
      <c r="A47" s="18">
        <v>2004</v>
      </c>
      <c r="B47" s="19">
        <v>118387</v>
      </c>
      <c r="C47" s="9"/>
      <c r="D47" s="19">
        <v>96121</v>
      </c>
      <c r="E47" s="23">
        <v>19.2</v>
      </c>
      <c r="F47" s="23">
        <v>47.5</v>
      </c>
      <c r="G47" s="23">
        <v>10.676126964971235</v>
      </c>
      <c r="H47" s="23">
        <v>36.849387750855698</v>
      </c>
      <c r="I47" s="22">
        <v>0</v>
      </c>
      <c r="J47" s="23">
        <v>5.2</v>
      </c>
      <c r="K47" s="23">
        <v>1.9</v>
      </c>
      <c r="L47" s="23">
        <v>0.6</v>
      </c>
      <c r="M47" s="23">
        <v>43.3</v>
      </c>
      <c r="N47" s="23">
        <v>1.2</v>
      </c>
      <c r="O47" s="26">
        <v>0.1</v>
      </c>
      <c r="P47" s="15"/>
      <c r="Q47" s="19">
        <v>22266</v>
      </c>
      <c r="R47" s="19">
        <v>2866</v>
      </c>
      <c r="S47" s="20">
        <v>14092</v>
      </c>
      <c r="T47" s="40"/>
      <c r="U47" s="17"/>
      <c r="V47" s="17"/>
    </row>
    <row r="48" spans="1:23" ht="12.75" customHeight="1">
      <c r="A48" s="7">
        <v>2005</v>
      </c>
      <c r="B48" s="8">
        <v>127511</v>
      </c>
      <c r="C48" s="9"/>
      <c r="D48" s="8">
        <v>102383</v>
      </c>
      <c r="E48" s="13">
        <v>20.5</v>
      </c>
      <c r="F48" s="13">
        <v>45.8</v>
      </c>
      <c r="G48" s="13">
        <v>9.3589756111854516</v>
      </c>
      <c r="H48" s="13">
        <v>36.478712286219391</v>
      </c>
      <c r="I48" s="11">
        <v>0</v>
      </c>
      <c r="J48" s="13">
        <v>4.8</v>
      </c>
      <c r="K48" s="13">
        <v>3</v>
      </c>
      <c r="L48" s="13">
        <v>0.9</v>
      </c>
      <c r="M48" s="13">
        <v>43.4</v>
      </c>
      <c r="N48" s="13">
        <v>1.7</v>
      </c>
      <c r="O48" s="25">
        <v>0.4</v>
      </c>
      <c r="P48" s="15"/>
      <c r="Q48" s="8">
        <v>25128</v>
      </c>
      <c r="R48" s="8">
        <v>4119</v>
      </c>
      <c r="S48" s="16">
        <v>15658</v>
      </c>
      <c r="T48" s="40"/>
      <c r="U48" s="17"/>
      <c r="V48" s="17"/>
    </row>
    <row r="49" spans="1:22" ht="12.75" customHeight="1">
      <c r="A49" s="18">
        <v>2006</v>
      </c>
      <c r="B49" s="19">
        <v>131632</v>
      </c>
      <c r="C49" s="9"/>
      <c r="D49" s="19">
        <v>106809</v>
      </c>
      <c r="E49" s="23">
        <v>21.3</v>
      </c>
      <c r="F49" s="23">
        <v>44.8</v>
      </c>
      <c r="G49" s="23">
        <v>8.7782864739862738</v>
      </c>
      <c r="H49" s="23">
        <v>36.006329054667681</v>
      </c>
      <c r="I49" s="22">
        <v>0</v>
      </c>
      <c r="J49" s="23">
        <v>5.0999999999999996</v>
      </c>
      <c r="K49" s="23">
        <v>3.9</v>
      </c>
      <c r="L49" s="23">
        <v>1.2</v>
      </c>
      <c r="M49" s="23">
        <v>42.1</v>
      </c>
      <c r="N49" s="23">
        <v>2.2999999999999998</v>
      </c>
      <c r="O49" s="26">
        <v>0.5</v>
      </c>
      <c r="P49" s="15"/>
      <c r="Q49" s="19">
        <v>24823</v>
      </c>
      <c r="R49" s="19">
        <v>4956</v>
      </c>
      <c r="S49" s="20">
        <v>14346</v>
      </c>
      <c r="T49" s="40"/>
      <c r="U49" s="17"/>
      <c r="V49" s="17"/>
    </row>
    <row r="50" spans="1:22" ht="12.75" customHeight="1">
      <c r="A50" s="27">
        <v>2007</v>
      </c>
      <c r="B50" s="28">
        <v>141011</v>
      </c>
      <c r="C50" s="9"/>
      <c r="D50" s="28">
        <v>115623</v>
      </c>
      <c r="E50" s="13">
        <v>23</v>
      </c>
      <c r="F50" s="13">
        <v>43.699782915163937</v>
      </c>
      <c r="G50" s="13">
        <v>8.6072840178857142</v>
      </c>
      <c r="H50" s="13">
        <v>35.092498897278226</v>
      </c>
      <c r="I50" s="29">
        <v>1.5567836849069821E-2</v>
      </c>
      <c r="J50" s="31">
        <v>5.3129567646575513</v>
      </c>
      <c r="K50" s="31">
        <v>5.1685218338911803</v>
      </c>
      <c r="L50" s="31">
        <v>1.288670939173002</v>
      </c>
      <c r="M50" s="31">
        <v>39.796580265172153</v>
      </c>
      <c r="N50" s="31">
        <v>4.0519619798828952</v>
      </c>
      <c r="O50" s="33">
        <v>0.66595746521020904</v>
      </c>
      <c r="P50" s="15"/>
      <c r="Q50" s="28">
        <v>25388</v>
      </c>
      <c r="R50" s="28">
        <v>6196</v>
      </c>
      <c r="S50" s="34">
        <v>13757</v>
      </c>
      <c r="T50" s="40"/>
      <c r="U50" s="17"/>
      <c r="V50" s="17"/>
    </row>
    <row r="51" spans="1:22" ht="12.75" customHeight="1">
      <c r="A51" s="18">
        <v>2008</v>
      </c>
      <c r="B51" s="19">
        <v>151273</v>
      </c>
      <c r="C51" s="9"/>
      <c r="D51" s="19">
        <v>124515</v>
      </c>
      <c r="E51" s="23">
        <v>24.7</v>
      </c>
      <c r="F51" s="23">
        <v>39.809661486567883</v>
      </c>
      <c r="G51" s="23">
        <v>6.5992049150704739</v>
      </c>
      <c r="H51" s="23">
        <v>33.21045657149741</v>
      </c>
      <c r="I51" s="22">
        <v>1.2046741356463078E-2</v>
      </c>
      <c r="J51" s="23">
        <v>5.8057262177247724</v>
      </c>
      <c r="K51" s="23">
        <v>7.4456892743846117</v>
      </c>
      <c r="L51" s="23">
        <v>1.5492109384411517</v>
      </c>
      <c r="M51" s="23">
        <v>37.458940689876727</v>
      </c>
      <c r="N51" s="23">
        <v>7.0786652210577037</v>
      </c>
      <c r="O51" s="26">
        <v>0.84005943059069188</v>
      </c>
      <c r="P51" s="15"/>
      <c r="Q51" s="19">
        <v>26758</v>
      </c>
      <c r="R51" s="19">
        <v>6952</v>
      </c>
      <c r="S51" s="20">
        <v>14617</v>
      </c>
      <c r="T51" s="40"/>
      <c r="U51" s="17"/>
      <c r="V51" s="17"/>
    </row>
    <row r="52" spans="1:22" ht="12.75" customHeight="1">
      <c r="A52" s="27">
        <v>2009</v>
      </c>
      <c r="B52" s="28">
        <v>165899</v>
      </c>
      <c r="C52" s="9"/>
      <c r="D52" s="28">
        <v>139480</v>
      </c>
      <c r="E52" s="13">
        <v>27.8</v>
      </c>
      <c r="F52" s="13">
        <v>36.135646687697161</v>
      </c>
      <c r="G52" s="13">
        <v>6.6504158302265557</v>
      </c>
      <c r="H52" s="13">
        <v>29.485230857470608</v>
      </c>
      <c r="I52" s="29">
        <v>1.0037281330656726E-2</v>
      </c>
      <c r="J52" s="31">
        <v>6.0954975623745344</v>
      </c>
      <c r="K52" s="31">
        <v>10.152710065959278</v>
      </c>
      <c r="L52" s="31">
        <v>2.0569257241181531</v>
      </c>
      <c r="M52" s="31">
        <v>29.954115285345566</v>
      </c>
      <c r="N52" s="31">
        <v>14.562661313449956</v>
      </c>
      <c r="O52" s="33">
        <v>1.0324060797246917</v>
      </c>
      <c r="P52" s="15"/>
      <c r="Q52" s="28">
        <v>26419</v>
      </c>
      <c r="R52" s="28">
        <v>7454</v>
      </c>
      <c r="S52" s="34">
        <v>14003</v>
      </c>
      <c r="T52" s="40"/>
      <c r="U52" s="17"/>
      <c r="V52" s="17"/>
    </row>
    <row r="53" spans="1:22" ht="12.75" customHeight="1">
      <c r="A53" s="18">
        <v>2010</v>
      </c>
      <c r="B53" s="19">
        <v>175928</v>
      </c>
      <c r="C53" s="9"/>
      <c r="D53" s="19">
        <v>141681</v>
      </c>
      <c r="E53" s="23">
        <v>28.3</v>
      </c>
      <c r="F53" s="23">
        <v>32.996661514246796</v>
      </c>
      <c r="G53" s="23">
        <v>5.9598675898673781</v>
      </c>
      <c r="H53" s="23">
        <v>27.036793924379417</v>
      </c>
      <c r="I53" s="22">
        <v>1.1998786005180652E-2</v>
      </c>
      <c r="J53" s="23">
        <v>5.7396545761252389</v>
      </c>
      <c r="K53" s="23">
        <v>16.342346539056049</v>
      </c>
      <c r="L53" s="23">
        <v>8.0462447328858502E-2</v>
      </c>
      <c r="M53" s="23">
        <v>22.787812056662503</v>
      </c>
      <c r="N53" s="23">
        <v>22.030476916453161</v>
      </c>
      <c r="O53" s="26">
        <v>1.0587164122218221E-2</v>
      </c>
      <c r="P53" s="15"/>
      <c r="Q53" s="19">
        <v>34247</v>
      </c>
      <c r="R53" s="19">
        <v>15348</v>
      </c>
      <c r="S53" s="20">
        <v>14311</v>
      </c>
      <c r="T53" s="40"/>
      <c r="U53" s="17"/>
      <c r="V53" s="17"/>
    </row>
    <row r="54" spans="1:22" ht="12.75" customHeight="1">
      <c r="A54" s="27">
        <v>2011</v>
      </c>
      <c r="B54" s="28">
        <v>193434</v>
      </c>
      <c r="C54" s="9"/>
      <c r="D54" s="28">
        <v>149349</v>
      </c>
      <c r="E54" s="13">
        <v>29.5</v>
      </c>
      <c r="F54" s="13">
        <v>28.8</v>
      </c>
      <c r="G54" s="13">
        <v>5.5889225907103501</v>
      </c>
      <c r="H54" s="13">
        <v>23.251578517432321</v>
      </c>
      <c r="I54" s="29">
        <v>8.7044439534245E-3</v>
      </c>
      <c r="J54" s="31">
        <v>5.5413829349999997</v>
      </c>
      <c r="K54" s="31">
        <v>22</v>
      </c>
      <c r="L54" s="13" t="s">
        <v>20</v>
      </c>
      <c r="M54" s="31">
        <v>14.922764799999999</v>
      </c>
      <c r="N54" s="31">
        <v>28.7</v>
      </c>
      <c r="O54" s="14" t="s">
        <v>22</v>
      </c>
      <c r="P54" s="15"/>
      <c r="Q54" s="28">
        <v>44085</v>
      </c>
      <c r="R54" s="28">
        <v>24351</v>
      </c>
      <c r="S54" s="34">
        <v>14863</v>
      </c>
      <c r="T54" s="40"/>
      <c r="U54" s="17"/>
      <c r="V54" s="17"/>
    </row>
    <row r="55" spans="1:22" ht="12.75" customHeight="1">
      <c r="A55" s="18">
        <v>2012</v>
      </c>
      <c r="B55" s="19">
        <v>203647</v>
      </c>
      <c r="C55" s="9"/>
      <c r="D55" s="19">
        <v>150741</v>
      </c>
      <c r="E55" s="23">
        <v>30.3</v>
      </c>
      <c r="F55" s="23">
        <v>24.207747062842888</v>
      </c>
      <c r="G55" s="23">
        <v>5.2122514777001614</v>
      </c>
      <c r="H55" s="23">
        <v>18.995495585142727</v>
      </c>
      <c r="I55" s="22">
        <v>5.9705057018329451E-3</v>
      </c>
      <c r="J55" s="23">
        <v>5.0099176733602668</v>
      </c>
      <c r="K55" s="23">
        <v>26.8</v>
      </c>
      <c r="L55" s="23" t="s">
        <v>20</v>
      </c>
      <c r="M55" s="23">
        <v>9.8208184899927691</v>
      </c>
      <c r="N55" s="23">
        <v>34.200000000000003</v>
      </c>
      <c r="O55" s="24" t="s">
        <v>22</v>
      </c>
      <c r="P55" s="15"/>
      <c r="Q55" s="19">
        <v>52906</v>
      </c>
      <c r="R55" s="19">
        <v>33715</v>
      </c>
      <c r="S55" s="20">
        <v>14619</v>
      </c>
      <c r="T55" s="40"/>
      <c r="U55" s="17"/>
      <c r="V55" s="17"/>
    </row>
    <row r="56" spans="1:22" ht="12.75" customHeight="1">
      <c r="A56" s="7">
        <v>2013</v>
      </c>
      <c r="B56" s="28">
        <v>214833</v>
      </c>
      <c r="C56" s="9"/>
      <c r="D56" s="28">
        <v>150193</v>
      </c>
      <c r="E56" s="13">
        <v>29.7</v>
      </c>
      <c r="F56" s="13">
        <v>19.2</v>
      </c>
      <c r="G56" s="153" t="s">
        <v>19</v>
      </c>
      <c r="H56" s="153" t="s">
        <v>19</v>
      </c>
      <c r="I56" s="29">
        <v>8.7044439534245E-3</v>
      </c>
      <c r="J56" s="35">
        <v>5.1866598310174243</v>
      </c>
      <c r="K56" s="35">
        <v>30.3</v>
      </c>
      <c r="L56" s="13" t="s">
        <v>20</v>
      </c>
      <c r="M56" s="35">
        <v>6.6</v>
      </c>
      <c r="N56" s="35">
        <v>38.728169754915342</v>
      </c>
      <c r="O56" s="14" t="s">
        <v>22</v>
      </c>
      <c r="P56" s="15"/>
      <c r="Q56" s="28">
        <v>64640</v>
      </c>
      <c r="R56" s="28">
        <v>44627</v>
      </c>
      <c r="S56" s="34">
        <v>15451</v>
      </c>
      <c r="T56" s="40"/>
      <c r="U56" s="17"/>
      <c r="V56" s="17"/>
    </row>
    <row r="57" spans="1:22" ht="12.75" customHeight="1">
      <c r="A57" s="18">
        <v>2014</v>
      </c>
      <c r="B57" s="19">
        <v>227876</v>
      </c>
      <c r="C57" s="9"/>
      <c r="D57" s="19">
        <v>153135</v>
      </c>
      <c r="E57" s="23">
        <v>30.2</v>
      </c>
      <c r="F57" s="23">
        <v>14.2</v>
      </c>
      <c r="G57" s="154" t="s">
        <v>19</v>
      </c>
      <c r="H57" s="154" t="s">
        <v>19</v>
      </c>
      <c r="I57" s="23" t="s">
        <v>20</v>
      </c>
      <c r="J57" s="38">
        <v>5.12423678453652</v>
      </c>
      <c r="K57" s="38">
        <v>34.4</v>
      </c>
      <c r="L57" s="23" t="s">
        <v>20</v>
      </c>
      <c r="M57" s="38">
        <f>7136*100/D57</f>
        <v>4.6599405753093679</v>
      </c>
      <c r="N57" s="38">
        <v>41.630587390211254</v>
      </c>
      <c r="O57" s="24" t="s">
        <v>22</v>
      </c>
      <c r="P57" s="15"/>
      <c r="Q57" s="19">
        <v>74741</v>
      </c>
      <c r="R57" s="19">
        <v>54999</v>
      </c>
      <c r="S57" s="20">
        <v>15349</v>
      </c>
      <c r="T57" s="40"/>
      <c r="U57" s="17"/>
      <c r="V57" s="17"/>
    </row>
    <row r="58" spans="1:22" ht="12.75" customHeight="1">
      <c r="A58" s="7">
        <v>2015</v>
      </c>
      <c r="B58" s="28">
        <v>239919</v>
      </c>
      <c r="C58" s="9"/>
      <c r="D58" s="28">
        <v>155141</v>
      </c>
      <c r="E58" s="13">
        <v>30.6</v>
      </c>
      <c r="F58" s="13">
        <v>10.3</v>
      </c>
      <c r="G58" s="153" t="s">
        <v>19</v>
      </c>
      <c r="H58" s="153" t="s">
        <v>19</v>
      </c>
      <c r="I58" s="29">
        <v>0</v>
      </c>
      <c r="J58" s="35">
        <v>5.0999999999999996</v>
      </c>
      <c r="K58" s="35">
        <v>36.6</v>
      </c>
      <c r="L58" s="13" t="s">
        <v>20</v>
      </c>
      <c r="M58" s="35">
        <v>3.9</v>
      </c>
      <c r="N58" s="35">
        <v>44.1</v>
      </c>
      <c r="O58" s="14" t="s">
        <v>22</v>
      </c>
      <c r="P58" s="15"/>
      <c r="Q58" s="28">
        <v>84778</v>
      </c>
      <c r="R58" s="28">
        <v>64579</v>
      </c>
      <c r="S58" s="34">
        <v>16165</v>
      </c>
      <c r="T58" s="40"/>
      <c r="U58" s="17"/>
      <c r="V58" s="17"/>
    </row>
    <row r="59" spans="1:22" ht="12.75" customHeight="1">
      <c r="A59" s="18">
        <v>2016</v>
      </c>
      <c r="B59" s="19">
        <f>D59+Q59</f>
        <v>242774</v>
      </c>
      <c r="C59" s="9"/>
      <c r="D59" s="19">
        <v>151237</v>
      </c>
      <c r="E59" s="23">
        <v>29.1</v>
      </c>
      <c r="F59" s="23">
        <v>9</v>
      </c>
      <c r="G59" s="154" t="s">
        <v>19</v>
      </c>
      <c r="H59" s="154" t="s">
        <v>19</v>
      </c>
      <c r="I59" s="22">
        <v>0</v>
      </c>
      <c r="J59" s="38">
        <v>5.2</v>
      </c>
      <c r="K59" s="38">
        <v>35.6</v>
      </c>
      <c r="L59" s="23" t="s">
        <v>20</v>
      </c>
      <c r="M59" s="38">
        <v>3.8</v>
      </c>
      <c r="N59" s="38">
        <v>46.3</v>
      </c>
      <c r="O59" s="24" t="s">
        <v>22</v>
      </c>
      <c r="P59" s="15"/>
      <c r="Q59" s="19">
        <v>91537</v>
      </c>
      <c r="R59" s="19">
        <v>71344</v>
      </c>
      <c r="S59" s="20">
        <v>16055</v>
      </c>
      <c r="T59" s="40"/>
      <c r="U59" s="17"/>
      <c r="V59" s="17"/>
    </row>
    <row r="60" spans="1:22" ht="12.75" customHeight="1">
      <c r="A60" s="7">
        <v>2017</v>
      </c>
      <c r="B60" s="28">
        <v>246696</v>
      </c>
      <c r="C60" s="9"/>
      <c r="D60" s="28">
        <v>147472</v>
      </c>
      <c r="E60" s="13">
        <v>28.7</v>
      </c>
      <c r="F60" s="13">
        <v>8.5066995768688294</v>
      </c>
      <c r="G60" s="153" t="s">
        <v>19</v>
      </c>
      <c r="H60" s="153" t="s">
        <v>19</v>
      </c>
      <c r="I60" s="29">
        <v>0</v>
      </c>
      <c r="J60" s="31">
        <v>5.0802864272539869</v>
      </c>
      <c r="K60" s="35">
        <v>35.783741998481069</v>
      </c>
      <c r="L60" s="13" t="s">
        <v>20</v>
      </c>
      <c r="M60" s="35">
        <v>2.9836172290333081</v>
      </c>
      <c r="N60" s="36">
        <v>47.645654768362803</v>
      </c>
      <c r="O60" s="14"/>
      <c r="P60" s="15"/>
      <c r="Q60" s="28">
        <v>99224</v>
      </c>
      <c r="R60" s="28">
        <v>78992</v>
      </c>
      <c r="S60" s="34">
        <v>15691</v>
      </c>
      <c r="T60" s="40"/>
      <c r="U60" s="17"/>
      <c r="V60" s="17"/>
    </row>
    <row r="61" spans="1:22" ht="12.75" customHeight="1">
      <c r="A61" s="18">
        <v>2018</v>
      </c>
      <c r="B61" s="19">
        <v>243792</v>
      </c>
      <c r="C61" s="9"/>
      <c r="D61" s="19">
        <v>142330</v>
      </c>
      <c r="E61" s="23">
        <v>27.9</v>
      </c>
      <c r="F61" s="23">
        <v>7.8437434131946882</v>
      </c>
      <c r="G61" s="154" t="s">
        <v>19</v>
      </c>
      <c r="H61" s="154" t="s">
        <v>19</v>
      </c>
      <c r="I61" s="22">
        <v>0</v>
      </c>
      <c r="J61" s="23">
        <v>5.2483664722827239</v>
      </c>
      <c r="K61" s="38">
        <v>35.295440174242962</v>
      </c>
      <c r="L61" s="23" t="s">
        <v>20</v>
      </c>
      <c r="M61" s="38">
        <v>2.5279280545211833</v>
      </c>
      <c r="N61" s="39">
        <v>49.084521885758448</v>
      </c>
      <c r="O61" s="24"/>
      <c r="P61" s="15"/>
      <c r="Q61" s="20">
        <v>101462</v>
      </c>
      <c r="R61" s="20">
        <v>81419</v>
      </c>
      <c r="S61" s="20">
        <v>15261</v>
      </c>
      <c r="T61" s="40"/>
      <c r="U61" s="17"/>
      <c r="V61" s="17"/>
    </row>
    <row r="62" spans="1:22" ht="12.75" customHeight="1">
      <c r="A62" s="7">
        <v>2019</v>
      </c>
      <c r="B62" s="28">
        <v>245861</v>
      </c>
      <c r="C62" s="9"/>
      <c r="D62" s="28">
        <v>143163</v>
      </c>
      <c r="E62" s="13">
        <v>28.445734546931124</v>
      </c>
      <c r="F62" s="13">
        <v>7.7547969796665335</v>
      </c>
      <c r="G62" s="153" t="s">
        <v>19</v>
      </c>
      <c r="H62" s="153" t="s">
        <v>19</v>
      </c>
      <c r="I62" s="13" t="s">
        <v>20</v>
      </c>
      <c r="J62" s="31">
        <v>5.0802232420387945</v>
      </c>
      <c r="K62" s="35">
        <v>35.472154118033288</v>
      </c>
      <c r="L62" s="13" t="s">
        <v>20</v>
      </c>
      <c r="M62" s="35">
        <v>2.2177517934103084</v>
      </c>
      <c r="N62" s="36">
        <v>49.475073866851069</v>
      </c>
      <c r="O62" s="14"/>
      <c r="P62" s="15"/>
      <c r="Q62" s="28">
        <v>102698</v>
      </c>
      <c r="R62" s="28">
        <v>82452</v>
      </c>
      <c r="S62" s="34">
        <v>15418</v>
      </c>
      <c r="T62" s="40"/>
      <c r="U62" s="17"/>
      <c r="V62" s="17"/>
    </row>
    <row r="63" spans="1:22" ht="12.75" customHeight="1">
      <c r="A63" s="18">
        <v>2020</v>
      </c>
      <c r="B63" s="19">
        <v>230153</v>
      </c>
      <c r="C63" s="9"/>
      <c r="D63" s="19">
        <v>134047</v>
      </c>
      <c r="E63" s="23">
        <v>26.507700900893667</v>
      </c>
      <c r="F63" s="23">
        <v>7.5936052280170392</v>
      </c>
      <c r="G63" s="154" t="s">
        <v>19</v>
      </c>
      <c r="H63" s="154" t="s">
        <v>19</v>
      </c>
      <c r="I63" s="23" t="s">
        <v>20</v>
      </c>
      <c r="J63" s="38">
        <v>5.0034689325385875</v>
      </c>
      <c r="K63" s="38">
        <v>33.63969354032541</v>
      </c>
      <c r="L63" s="23" t="s">
        <v>20</v>
      </c>
      <c r="M63" s="38">
        <v>2.7796220728550436</v>
      </c>
      <c r="N63" s="38">
        <v>50.98361022626392</v>
      </c>
      <c r="O63" s="24"/>
      <c r="P63" s="15"/>
      <c r="Q63" s="19">
        <v>96106</v>
      </c>
      <c r="R63" s="19">
        <v>76844</v>
      </c>
      <c r="S63" s="20">
        <v>14395</v>
      </c>
      <c r="T63" s="40"/>
      <c r="U63" s="17"/>
      <c r="V63" s="17"/>
    </row>
    <row r="64" spans="1:22" ht="12.75" customHeight="1">
      <c r="A64" s="7">
        <v>2021</v>
      </c>
      <c r="B64" s="28">
        <v>244160</v>
      </c>
      <c r="C64" s="9"/>
      <c r="D64" s="28">
        <v>143036</v>
      </c>
      <c r="E64" s="13">
        <v>28.568538637591107</v>
      </c>
      <c r="F64" s="13">
        <v>7.4023322799854592</v>
      </c>
      <c r="G64" s="153" t="s">
        <v>19</v>
      </c>
      <c r="H64" s="153" t="s">
        <v>19</v>
      </c>
      <c r="I64" s="13" t="s">
        <v>20</v>
      </c>
      <c r="J64" s="31">
        <v>5.0630610475684446</v>
      </c>
      <c r="K64" s="35">
        <v>34.094214044016894</v>
      </c>
      <c r="L64" s="13" t="s">
        <v>20</v>
      </c>
      <c r="M64" s="35">
        <v>2.7643390475125145</v>
      </c>
      <c r="N64" s="36">
        <v>50.613831482983308</v>
      </c>
      <c r="O64" s="14"/>
      <c r="P64" s="15"/>
      <c r="Q64" s="28">
        <v>101124</v>
      </c>
      <c r="R64" s="28">
        <v>80813</v>
      </c>
      <c r="S64" s="34">
        <v>15226</v>
      </c>
      <c r="T64" s="40"/>
      <c r="U64" s="17"/>
      <c r="V64" s="17"/>
    </row>
    <row r="65" spans="1:24" ht="12.75" customHeight="1">
      <c r="A65" s="18">
        <v>2022</v>
      </c>
      <c r="B65" s="41">
        <v>239691</v>
      </c>
      <c r="C65" s="42"/>
      <c r="D65" s="41">
        <v>137844</v>
      </c>
      <c r="E65" s="23">
        <v>27.635673480060312</v>
      </c>
      <c r="F65" s="23">
        <v>7.390963698093497</v>
      </c>
      <c r="G65" s="154" t="s">
        <v>19</v>
      </c>
      <c r="H65" s="154" t="s">
        <v>19</v>
      </c>
      <c r="I65" s="23" t="s">
        <v>20</v>
      </c>
      <c r="J65" s="43">
        <v>4.9316618786454258</v>
      </c>
      <c r="K65" s="44">
        <v>33.236121992977566</v>
      </c>
      <c r="L65" s="23" t="s">
        <v>20</v>
      </c>
      <c r="M65" s="44">
        <v>2.9105365485621428</v>
      </c>
      <c r="N65" s="45">
        <v>51.492266620237373</v>
      </c>
      <c r="O65" s="46"/>
      <c r="P65" s="47"/>
      <c r="Q65" s="48">
        <v>101847</v>
      </c>
      <c r="R65" s="48">
        <v>81598</v>
      </c>
      <c r="S65" s="48">
        <v>14938</v>
      </c>
      <c r="T65" s="40"/>
      <c r="U65" s="17"/>
      <c r="V65" s="17"/>
    </row>
    <row r="66" spans="1:24" ht="12.75" customHeight="1">
      <c r="A66" s="280" t="s">
        <v>23</v>
      </c>
      <c r="B66" s="280"/>
      <c r="C66" s="280"/>
      <c r="D66" s="280"/>
      <c r="E66" s="280"/>
      <c r="F66" s="280"/>
      <c r="G66" s="280"/>
      <c r="H66" s="280"/>
      <c r="I66" s="280"/>
      <c r="J66" s="280"/>
      <c r="K66" s="280"/>
      <c r="L66" s="280"/>
      <c r="M66" s="280"/>
      <c r="N66" s="280"/>
      <c r="O66" s="280"/>
      <c r="P66" s="280"/>
      <c r="Q66" s="280"/>
      <c r="R66" s="280"/>
      <c r="S66" s="280"/>
    </row>
    <row r="67" spans="1:24" ht="12.75" customHeight="1">
      <c r="A67" s="7">
        <v>1995</v>
      </c>
      <c r="B67" s="8">
        <v>93476</v>
      </c>
      <c r="C67" s="9"/>
      <c r="D67" s="8">
        <v>81263</v>
      </c>
      <c r="E67" s="153" t="s">
        <v>19</v>
      </c>
      <c r="F67" s="13">
        <v>48.2</v>
      </c>
      <c r="G67" s="13">
        <v>14.337398323960473</v>
      </c>
      <c r="H67" s="13">
        <v>33.876425925698044</v>
      </c>
      <c r="I67" s="11">
        <v>0.2</v>
      </c>
      <c r="J67" s="13">
        <v>20.5</v>
      </c>
      <c r="K67" s="13" t="s">
        <v>20</v>
      </c>
      <c r="L67" s="13" t="s">
        <v>20</v>
      </c>
      <c r="M67" s="13">
        <v>31.1</v>
      </c>
      <c r="N67" s="13" t="s">
        <v>20</v>
      </c>
      <c r="O67" s="14" t="s">
        <v>22</v>
      </c>
      <c r="P67" s="15"/>
      <c r="Q67" s="8">
        <v>12213</v>
      </c>
      <c r="R67" s="13" t="s">
        <v>20</v>
      </c>
      <c r="S67" s="16">
        <v>6872</v>
      </c>
      <c r="T67" s="40"/>
      <c r="U67" s="17"/>
      <c r="V67" s="17"/>
      <c r="W67" s="17"/>
      <c r="X67" s="17"/>
    </row>
    <row r="68" spans="1:24" ht="12.75" customHeight="1">
      <c r="A68" s="18">
        <v>1996</v>
      </c>
      <c r="B68" s="19">
        <v>96430</v>
      </c>
      <c r="C68" s="9"/>
      <c r="D68" s="19">
        <v>83253</v>
      </c>
      <c r="E68" s="155" t="s">
        <v>19</v>
      </c>
      <c r="F68" s="23">
        <f>100-I68-J68-M68</f>
        <v>49.2</v>
      </c>
      <c r="G68" s="154" t="s">
        <v>19</v>
      </c>
      <c r="H68" s="154" t="s">
        <v>19</v>
      </c>
      <c r="I68" s="22">
        <v>0.2</v>
      </c>
      <c r="J68" s="23">
        <v>19.899999999999999</v>
      </c>
      <c r="K68" s="23" t="s">
        <v>20</v>
      </c>
      <c r="L68" s="23" t="s">
        <v>20</v>
      </c>
      <c r="M68" s="23">
        <v>30.7</v>
      </c>
      <c r="N68" s="23" t="s">
        <v>20</v>
      </c>
      <c r="O68" s="26" t="s">
        <v>20</v>
      </c>
      <c r="P68" s="15"/>
      <c r="Q68" s="19">
        <v>13177</v>
      </c>
      <c r="R68" s="23" t="s">
        <v>20</v>
      </c>
      <c r="S68" s="20">
        <v>6958</v>
      </c>
      <c r="T68" s="40"/>
      <c r="U68" s="17"/>
      <c r="V68" s="17"/>
      <c r="W68" s="17"/>
      <c r="X68" s="17"/>
    </row>
    <row r="69" spans="1:24" ht="12.75" customHeight="1">
      <c r="A69" s="7">
        <v>1997</v>
      </c>
      <c r="B69" s="8">
        <v>97851</v>
      </c>
      <c r="C69" s="9"/>
      <c r="D69" s="8">
        <v>83846</v>
      </c>
      <c r="E69" s="153" t="s">
        <v>19</v>
      </c>
      <c r="F69" s="13">
        <f>100-I69-J69-M69</f>
        <v>49.3</v>
      </c>
      <c r="G69" s="153" t="s">
        <v>19</v>
      </c>
      <c r="H69" s="153" t="s">
        <v>19</v>
      </c>
      <c r="I69" s="11">
        <v>0.2</v>
      </c>
      <c r="J69" s="13">
        <v>19.7</v>
      </c>
      <c r="K69" s="13" t="s">
        <v>20</v>
      </c>
      <c r="L69" s="13" t="s">
        <v>20</v>
      </c>
      <c r="M69" s="13">
        <v>30.8</v>
      </c>
      <c r="N69" s="13" t="s">
        <v>20</v>
      </c>
      <c r="O69" s="25" t="s">
        <v>20</v>
      </c>
      <c r="P69" s="15"/>
      <c r="Q69" s="8">
        <v>14005</v>
      </c>
      <c r="R69" s="13" t="s">
        <v>20</v>
      </c>
      <c r="S69" s="16">
        <v>7641</v>
      </c>
      <c r="T69" s="40"/>
      <c r="U69" s="17"/>
      <c r="V69" s="17"/>
      <c r="W69" s="17"/>
      <c r="X69" s="17"/>
    </row>
    <row r="70" spans="1:24" ht="12.75" customHeight="1">
      <c r="A70" s="18">
        <v>1998</v>
      </c>
      <c r="B70" s="19">
        <v>96087</v>
      </c>
      <c r="C70" s="9"/>
      <c r="D70" s="19">
        <v>81633</v>
      </c>
      <c r="E70" s="155" t="s">
        <v>19</v>
      </c>
      <c r="F70" s="23">
        <f>100-I70-J70-M70</f>
        <v>48.900000000000013</v>
      </c>
      <c r="G70" s="154" t="s">
        <v>19</v>
      </c>
      <c r="H70" s="154" t="s">
        <v>19</v>
      </c>
      <c r="I70" s="22">
        <v>0.1</v>
      </c>
      <c r="J70" s="23">
        <v>20.100000000000001</v>
      </c>
      <c r="K70" s="23" t="s">
        <v>20</v>
      </c>
      <c r="L70" s="23" t="s">
        <v>20</v>
      </c>
      <c r="M70" s="23">
        <v>30.9</v>
      </c>
      <c r="N70" s="23" t="s">
        <v>20</v>
      </c>
      <c r="O70" s="26" t="s">
        <v>20</v>
      </c>
      <c r="P70" s="15"/>
      <c r="Q70" s="19">
        <v>14454</v>
      </c>
      <c r="R70" s="23" t="s">
        <v>20</v>
      </c>
      <c r="S70" s="20">
        <v>8120</v>
      </c>
      <c r="T70" s="40"/>
      <c r="U70" s="17"/>
      <c r="V70" s="17"/>
      <c r="W70" s="17"/>
      <c r="X70" s="17"/>
    </row>
    <row r="71" spans="1:24" ht="12.75" customHeight="1">
      <c r="A71" s="7">
        <v>1999</v>
      </c>
      <c r="B71" s="8">
        <v>96391</v>
      </c>
      <c r="C71" s="9"/>
      <c r="D71" s="8">
        <v>81701</v>
      </c>
      <c r="E71" s="153" t="s">
        <v>19</v>
      </c>
      <c r="F71" s="13">
        <f>100-I71-J71-M71</f>
        <v>49.199999999999996</v>
      </c>
      <c r="G71" s="153" t="s">
        <v>19</v>
      </c>
      <c r="H71" s="153" t="s">
        <v>19</v>
      </c>
      <c r="I71" s="11">
        <v>0.2</v>
      </c>
      <c r="J71" s="13">
        <v>20.2</v>
      </c>
      <c r="K71" s="13" t="s">
        <v>20</v>
      </c>
      <c r="L71" s="13" t="s">
        <v>20</v>
      </c>
      <c r="M71" s="13">
        <v>30.4</v>
      </c>
      <c r="N71" s="13" t="s">
        <v>20</v>
      </c>
      <c r="O71" s="25" t="s">
        <v>20</v>
      </c>
      <c r="P71" s="15"/>
      <c r="Q71" s="8">
        <v>14690</v>
      </c>
      <c r="R71" s="13" t="s">
        <v>20</v>
      </c>
      <c r="S71" s="16">
        <v>8063</v>
      </c>
      <c r="T71" s="40"/>
      <c r="U71" s="17"/>
      <c r="V71" s="17"/>
      <c r="W71" s="17"/>
      <c r="X71" s="17"/>
    </row>
    <row r="72" spans="1:24" ht="12.75" customHeight="1">
      <c r="A72" s="18">
        <v>2000</v>
      </c>
      <c r="B72" s="19">
        <v>96077</v>
      </c>
      <c r="C72" s="9"/>
      <c r="D72" s="19">
        <v>80634</v>
      </c>
      <c r="E72" s="23">
        <v>16.2</v>
      </c>
      <c r="F72" s="23">
        <v>49.2</v>
      </c>
      <c r="G72" s="23">
        <v>15.554232705806484</v>
      </c>
      <c r="H72" s="23">
        <v>33.679341220824959</v>
      </c>
      <c r="I72" s="22">
        <v>0.1</v>
      </c>
      <c r="J72" s="23">
        <v>19.899999999999999</v>
      </c>
      <c r="K72" s="23">
        <v>0.1</v>
      </c>
      <c r="L72" s="23">
        <v>0</v>
      </c>
      <c r="M72" s="23">
        <v>30.6</v>
      </c>
      <c r="N72" s="24" t="s">
        <v>22</v>
      </c>
      <c r="O72" s="24" t="s">
        <v>22</v>
      </c>
      <c r="P72" s="15"/>
      <c r="Q72" s="19">
        <v>15443</v>
      </c>
      <c r="R72" s="19">
        <v>75</v>
      </c>
      <c r="S72" s="20">
        <v>8738</v>
      </c>
      <c r="T72" s="40"/>
      <c r="U72" s="17"/>
      <c r="V72" s="17"/>
      <c r="W72" s="17"/>
      <c r="X72" s="17"/>
    </row>
    <row r="73" spans="1:24" ht="12.75" customHeight="1">
      <c r="A73" s="7">
        <v>2001</v>
      </c>
      <c r="B73" s="8">
        <v>95661</v>
      </c>
      <c r="C73" s="9"/>
      <c r="D73" s="8">
        <v>80678</v>
      </c>
      <c r="E73" s="13">
        <v>16.600000000000001</v>
      </c>
      <c r="F73" s="13">
        <v>49.4</v>
      </c>
      <c r="G73" s="13">
        <v>15.565581695133742</v>
      </c>
      <c r="H73" s="13">
        <v>33.832023599990087</v>
      </c>
      <c r="I73" s="11">
        <v>0.1</v>
      </c>
      <c r="J73" s="13">
        <v>19</v>
      </c>
      <c r="K73" s="13">
        <v>0.1</v>
      </c>
      <c r="L73" s="13">
        <v>0</v>
      </c>
      <c r="M73" s="13">
        <v>31.3</v>
      </c>
      <c r="N73" s="13">
        <v>0</v>
      </c>
      <c r="O73" s="25">
        <v>0</v>
      </c>
      <c r="P73" s="15"/>
      <c r="Q73" s="8">
        <v>14983</v>
      </c>
      <c r="R73" s="8">
        <v>225</v>
      </c>
      <c r="S73" s="16">
        <v>8660</v>
      </c>
      <c r="T73" s="40"/>
      <c r="U73" s="17"/>
      <c r="V73" s="17"/>
      <c r="W73" s="17"/>
      <c r="X73" s="17"/>
    </row>
    <row r="74" spans="1:24" ht="12.75" customHeight="1">
      <c r="A74" s="18">
        <v>2002</v>
      </c>
      <c r="B74" s="19">
        <v>98055</v>
      </c>
      <c r="C74" s="9"/>
      <c r="D74" s="19">
        <v>83000</v>
      </c>
      <c r="E74" s="23">
        <v>17.2</v>
      </c>
      <c r="F74" s="23">
        <v>50.3</v>
      </c>
      <c r="G74" s="23">
        <v>15.012048192771084</v>
      </c>
      <c r="H74" s="23">
        <v>35.259036144578317</v>
      </c>
      <c r="I74" s="22">
        <v>0.1</v>
      </c>
      <c r="J74" s="23">
        <v>17.5</v>
      </c>
      <c r="K74" s="23">
        <v>0.5</v>
      </c>
      <c r="L74" s="23">
        <v>0.1</v>
      </c>
      <c r="M74" s="23">
        <v>31.4</v>
      </c>
      <c r="N74" s="23">
        <v>0.1</v>
      </c>
      <c r="O74" s="26">
        <v>0</v>
      </c>
      <c r="P74" s="15"/>
      <c r="Q74" s="19">
        <v>15055</v>
      </c>
      <c r="R74" s="19">
        <v>586</v>
      </c>
      <c r="S74" s="20">
        <v>8589</v>
      </c>
      <c r="T74" s="40"/>
      <c r="U74" s="17"/>
      <c r="V74" s="17"/>
      <c r="W74" s="17"/>
      <c r="X74" s="17"/>
    </row>
    <row r="75" spans="1:24" ht="12.75" customHeight="1">
      <c r="A75" s="7">
        <v>2003</v>
      </c>
      <c r="B75" s="8">
        <v>105569</v>
      </c>
      <c r="C75" s="9"/>
      <c r="D75" s="8">
        <v>89939</v>
      </c>
      <c r="E75" s="13">
        <v>18.7</v>
      </c>
      <c r="F75" s="13">
        <v>49</v>
      </c>
      <c r="G75" s="13">
        <v>13.807135947697885</v>
      </c>
      <c r="H75" s="13">
        <v>35.190518017767594</v>
      </c>
      <c r="I75" s="11">
        <v>0.1</v>
      </c>
      <c r="J75" s="13">
        <v>15.7</v>
      </c>
      <c r="K75" s="13">
        <v>0.8</v>
      </c>
      <c r="L75" s="13">
        <v>0.1</v>
      </c>
      <c r="M75" s="13">
        <v>33.799999999999997</v>
      </c>
      <c r="N75" s="13">
        <v>0.4</v>
      </c>
      <c r="O75" s="25">
        <v>0</v>
      </c>
      <c r="P75" s="15"/>
      <c r="Q75" s="8">
        <v>15630</v>
      </c>
      <c r="R75" s="8">
        <v>808</v>
      </c>
      <c r="S75" s="16">
        <v>8651</v>
      </c>
      <c r="T75" s="40"/>
      <c r="U75" s="17"/>
      <c r="V75" s="17"/>
      <c r="W75" s="17"/>
      <c r="X75" s="17"/>
    </row>
    <row r="76" spans="1:24" ht="12.75" customHeight="1">
      <c r="A76" s="18">
        <v>2004</v>
      </c>
      <c r="B76" s="19">
        <v>112553</v>
      </c>
      <c r="C76" s="9"/>
      <c r="D76" s="19">
        <v>95664</v>
      </c>
      <c r="E76" s="23">
        <v>19.7</v>
      </c>
      <c r="F76" s="23">
        <v>47.4</v>
      </c>
      <c r="G76" s="23">
        <v>13.216047834085968</v>
      </c>
      <c r="H76" s="23">
        <v>34.185273457099854</v>
      </c>
      <c r="I76" s="22">
        <v>0</v>
      </c>
      <c r="J76" s="23">
        <v>15.3</v>
      </c>
      <c r="K76" s="23">
        <v>2</v>
      </c>
      <c r="L76" s="23">
        <v>0.3</v>
      </c>
      <c r="M76" s="23">
        <v>34</v>
      </c>
      <c r="N76" s="23">
        <v>0.9</v>
      </c>
      <c r="O76" s="26">
        <v>0</v>
      </c>
      <c r="P76" s="15"/>
      <c r="Q76" s="19">
        <v>16889</v>
      </c>
      <c r="R76" s="19">
        <v>1650</v>
      </c>
      <c r="S76" s="20">
        <v>9015</v>
      </c>
      <c r="T76" s="40"/>
      <c r="U76" s="17"/>
      <c r="V76" s="17"/>
      <c r="W76" s="17"/>
      <c r="X76" s="17"/>
    </row>
    <row r="77" spans="1:24" ht="12.75" customHeight="1">
      <c r="A77" s="7">
        <v>2005</v>
      </c>
      <c r="B77" s="8">
        <v>124971</v>
      </c>
      <c r="C77" s="9"/>
      <c r="D77" s="8">
        <v>105553</v>
      </c>
      <c r="E77" s="13">
        <v>21.6</v>
      </c>
      <c r="F77" s="13">
        <v>45.9</v>
      </c>
      <c r="G77" s="13">
        <v>11.729652402110787</v>
      </c>
      <c r="H77" s="13">
        <v>34.185669758320465</v>
      </c>
      <c r="I77" s="11">
        <v>0</v>
      </c>
      <c r="J77" s="13">
        <v>15.5</v>
      </c>
      <c r="K77" s="13">
        <v>3.5</v>
      </c>
      <c r="L77" s="13">
        <v>0.6</v>
      </c>
      <c r="M77" s="13">
        <v>33.1</v>
      </c>
      <c r="N77" s="13">
        <v>1.2</v>
      </c>
      <c r="O77" s="25">
        <v>0.2</v>
      </c>
      <c r="P77" s="15"/>
      <c r="Q77" s="8">
        <v>19418</v>
      </c>
      <c r="R77" s="8">
        <v>2880</v>
      </c>
      <c r="S77" s="16">
        <v>10253</v>
      </c>
      <c r="T77" s="40"/>
      <c r="U77" s="17"/>
      <c r="V77" s="17"/>
      <c r="W77" s="17"/>
      <c r="X77" s="17"/>
    </row>
    <row r="78" spans="1:24" ht="12.75" customHeight="1">
      <c r="A78" s="18">
        <v>2006</v>
      </c>
      <c r="B78" s="19">
        <v>134072</v>
      </c>
      <c r="C78" s="9"/>
      <c r="D78" s="19">
        <v>113973</v>
      </c>
      <c r="E78" s="23">
        <v>23.2</v>
      </c>
      <c r="F78" s="23">
        <v>45.2</v>
      </c>
      <c r="G78" s="23">
        <v>11.469383099506024</v>
      </c>
      <c r="H78" s="23">
        <v>33.743956902073293</v>
      </c>
      <c r="I78" s="22">
        <v>0</v>
      </c>
      <c r="J78" s="23">
        <v>15.8</v>
      </c>
      <c r="K78" s="23">
        <v>5.5</v>
      </c>
      <c r="L78" s="23">
        <v>0.8</v>
      </c>
      <c r="M78" s="23">
        <v>30.8</v>
      </c>
      <c r="N78" s="23">
        <v>1.7</v>
      </c>
      <c r="O78" s="26">
        <v>0.2</v>
      </c>
      <c r="P78" s="15"/>
      <c r="Q78" s="19">
        <v>20099</v>
      </c>
      <c r="R78" s="19">
        <v>3339</v>
      </c>
      <c r="S78" s="20">
        <v>9907</v>
      </c>
      <c r="T78" s="40"/>
      <c r="U78" s="17"/>
      <c r="V78" s="17"/>
      <c r="W78" s="17"/>
      <c r="X78" s="17"/>
    </row>
    <row r="79" spans="1:24" ht="12.75" customHeight="1">
      <c r="A79" s="7">
        <v>2007</v>
      </c>
      <c r="B79" s="28">
        <v>145380</v>
      </c>
      <c r="C79" s="9"/>
      <c r="D79" s="8">
        <v>124254</v>
      </c>
      <c r="E79" s="13">
        <v>25.2</v>
      </c>
      <c r="F79" s="13">
        <v>44.3</v>
      </c>
      <c r="G79" s="13">
        <v>11.67044924107071</v>
      </c>
      <c r="H79" s="13">
        <v>32.594524119947849</v>
      </c>
      <c r="I79" s="11">
        <v>8.8528337115907751E-3</v>
      </c>
      <c r="J79" s="31">
        <v>15.789431326154491</v>
      </c>
      <c r="K79" s="31">
        <v>6.7587361372672117</v>
      </c>
      <c r="L79" s="31">
        <v>1.0301479228032902</v>
      </c>
      <c r="M79" s="31">
        <v>28.531073446327682</v>
      </c>
      <c r="N79" s="31">
        <v>3.2980829590999079</v>
      </c>
      <c r="O79" s="25">
        <v>0.31870201361726785</v>
      </c>
      <c r="P79" s="15"/>
      <c r="Q79" s="28">
        <v>21126</v>
      </c>
      <c r="R79" s="28">
        <v>4194</v>
      </c>
      <c r="S79" s="34">
        <v>10057</v>
      </c>
      <c r="T79" s="40"/>
      <c r="U79" s="17"/>
      <c r="V79" s="17"/>
      <c r="W79" s="17"/>
      <c r="X79" s="17"/>
    </row>
    <row r="80" spans="1:24" ht="12.75" customHeight="1">
      <c r="A80" s="18">
        <v>2008</v>
      </c>
      <c r="B80" s="19">
        <v>158091</v>
      </c>
      <c r="C80" s="9"/>
      <c r="D80" s="19">
        <v>135983</v>
      </c>
      <c r="E80" s="23">
        <v>27.7</v>
      </c>
      <c r="F80" s="23">
        <v>40.9</v>
      </c>
      <c r="G80" s="23">
        <v>9.62105557312311</v>
      </c>
      <c r="H80" s="23">
        <v>31.314208393696269</v>
      </c>
      <c r="I80" s="22">
        <v>6.6184743681195445E-3</v>
      </c>
      <c r="J80" s="23">
        <v>16.368957884441436</v>
      </c>
      <c r="K80" s="23">
        <v>9.7835758881624901</v>
      </c>
      <c r="L80" s="23">
        <v>1.4398858680864519</v>
      </c>
      <c r="M80" s="23">
        <v>25.14358412448615</v>
      </c>
      <c r="N80" s="23">
        <v>5.8433774810086554</v>
      </c>
      <c r="O80" s="26">
        <v>0.4787363126273137</v>
      </c>
      <c r="P80" s="15"/>
      <c r="Q80" s="19">
        <v>22108</v>
      </c>
      <c r="R80" s="19">
        <v>4852</v>
      </c>
      <c r="S80" s="20">
        <v>10549</v>
      </c>
      <c r="T80" s="40"/>
      <c r="U80" s="17"/>
      <c r="V80" s="17"/>
      <c r="W80" s="17"/>
      <c r="X80" s="17"/>
    </row>
    <row r="81" spans="1:24" ht="12.75" customHeight="1">
      <c r="A81" s="7">
        <v>2009</v>
      </c>
      <c r="B81" s="28">
        <v>172757</v>
      </c>
      <c r="C81" s="9"/>
      <c r="D81" s="8">
        <v>149395</v>
      </c>
      <c r="E81" s="13">
        <v>30.6</v>
      </c>
      <c r="F81" s="13">
        <v>37</v>
      </c>
      <c r="G81" s="13">
        <v>9.5391412028514999</v>
      </c>
      <c r="H81" s="13">
        <v>27.444024231065296</v>
      </c>
      <c r="I81" s="11">
        <v>1.3387328893202583E-3</v>
      </c>
      <c r="J81" s="31">
        <v>16.208039091000366</v>
      </c>
      <c r="K81" s="31">
        <v>12.960942467954082</v>
      </c>
      <c r="L81" s="31">
        <v>1.8601693497104992</v>
      </c>
      <c r="M81" s="31">
        <v>19.705478764349543</v>
      </c>
      <c r="N81" s="31">
        <v>11.669734596204693</v>
      </c>
      <c r="O81" s="25">
        <v>0.61113156397469792</v>
      </c>
      <c r="P81" s="15"/>
      <c r="Q81" s="28">
        <v>23362</v>
      </c>
      <c r="R81" s="28">
        <v>5699</v>
      </c>
      <c r="S81" s="34">
        <v>11065</v>
      </c>
      <c r="T81" s="40"/>
      <c r="U81" s="17"/>
      <c r="V81" s="17"/>
      <c r="W81" s="17"/>
      <c r="X81" s="17"/>
    </row>
    <row r="82" spans="1:24" ht="12.75" customHeight="1">
      <c r="A82" s="18">
        <v>2010</v>
      </c>
      <c r="B82" s="19">
        <v>185769</v>
      </c>
      <c r="C82" s="9"/>
      <c r="D82" s="19">
        <v>153200</v>
      </c>
      <c r="E82" s="23">
        <v>31.5</v>
      </c>
      <c r="F82" s="23">
        <v>33.4</v>
      </c>
      <c r="G82" s="23">
        <v>8.8505221932114875</v>
      </c>
      <c r="H82" s="23">
        <v>24.556135770234988</v>
      </c>
      <c r="I82" s="22">
        <v>7.8328981723237608E-3</v>
      </c>
      <c r="J82" s="23">
        <v>14.655352480417754</v>
      </c>
      <c r="K82" s="23">
        <v>19.733681462140993</v>
      </c>
      <c r="L82" s="23">
        <v>7.8328981723237601E-2</v>
      </c>
      <c r="M82" s="23">
        <v>14.759791122715404</v>
      </c>
      <c r="N82" s="23">
        <v>17.354438642297652</v>
      </c>
      <c r="O82" s="26">
        <v>3.9164490861618804E-3</v>
      </c>
      <c r="P82" s="15"/>
      <c r="Q82" s="19">
        <v>32569</v>
      </c>
      <c r="R82" s="19">
        <v>15414</v>
      </c>
      <c r="S82" s="20">
        <v>11289</v>
      </c>
      <c r="T82" s="40"/>
      <c r="U82" s="17"/>
      <c r="V82" s="17"/>
      <c r="W82" s="17"/>
      <c r="X82" s="17"/>
    </row>
    <row r="83" spans="1:24" ht="12.75" customHeight="1">
      <c r="A83" s="27">
        <v>2011</v>
      </c>
      <c r="B83" s="28">
        <v>198737</v>
      </c>
      <c r="C83" s="9"/>
      <c r="D83" s="28">
        <v>157922</v>
      </c>
      <c r="E83" s="13">
        <v>32.299999999999997</v>
      </c>
      <c r="F83" s="13">
        <v>28.938969871202243</v>
      </c>
      <c r="G83" s="13">
        <v>8.53269335494738</v>
      </c>
      <c r="H83" s="13">
        <v>20.409442636238143</v>
      </c>
      <c r="I83" s="29">
        <v>5.6990160000000003E-3</v>
      </c>
      <c r="J83" s="31">
        <v>13.797950889999999</v>
      </c>
      <c r="K83" s="31">
        <v>24.53869632</v>
      </c>
      <c r="L83" s="13" t="s">
        <v>20</v>
      </c>
      <c r="M83" s="31">
        <v>9.5395195099999999</v>
      </c>
      <c r="N83" s="31">
        <v>23.175998280000002</v>
      </c>
      <c r="O83" s="14" t="s">
        <v>22</v>
      </c>
      <c r="P83" s="15"/>
      <c r="Q83" s="28">
        <v>40815</v>
      </c>
      <c r="R83" s="28">
        <v>22540</v>
      </c>
      <c r="S83" s="34">
        <v>12096</v>
      </c>
      <c r="T83" s="40"/>
      <c r="U83" s="17"/>
      <c r="V83" s="17"/>
      <c r="W83" s="17"/>
      <c r="X83" s="17"/>
    </row>
    <row r="84" spans="1:24" ht="12.75" customHeight="1">
      <c r="A84" s="18">
        <v>2012</v>
      </c>
      <c r="B84" s="19">
        <v>209691</v>
      </c>
      <c r="C84" s="9"/>
      <c r="D84" s="19">
        <v>158880</v>
      </c>
      <c r="E84" s="23">
        <v>32.9</v>
      </c>
      <c r="F84" s="23">
        <v>24.784743202416916</v>
      </c>
      <c r="G84" s="23">
        <v>8.603348439073514</v>
      </c>
      <c r="H84" s="23">
        <v>16.181394763343405</v>
      </c>
      <c r="I84" s="22">
        <v>6.2940584088620342E-4</v>
      </c>
      <c r="J84" s="23">
        <v>12.757426988922457</v>
      </c>
      <c r="K84" s="23">
        <v>28.7</v>
      </c>
      <c r="L84" s="23" t="s">
        <v>20</v>
      </c>
      <c r="M84" s="23">
        <v>6.2575528700906338</v>
      </c>
      <c r="N84" s="23">
        <v>27.5</v>
      </c>
      <c r="O84" s="24" t="s">
        <v>22</v>
      </c>
      <c r="P84" s="15"/>
      <c r="Q84" s="19">
        <v>50811</v>
      </c>
      <c r="R84" s="19">
        <v>32749</v>
      </c>
      <c r="S84" s="20">
        <v>12178</v>
      </c>
      <c r="T84" s="40"/>
      <c r="U84" s="17"/>
      <c r="V84" s="17"/>
      <c r="W84" s="17"/>
      <c r="X84" s="17"/>
    </row>
    <row r="85" spans="1:24" ht="12.75" customHeight="1">
      <c r="A85" s="27">
        <v>2013</v>
      </c>
      <c r="B85" s="28">
        <v>221587</v>
      </c>
      <c r="C85" s="9"/>
      <c r="D85" s="28">
        <v>159677</v>
      </c>
      <c r="E85" s="13">
        <v>32.9</v>
      </c>
      <c r="F85" s="13">
        <v>19.5</v>
      </c>
      <c r="G85" s="153" t="s">
        <v>19</v>
      </c>
      <c r="H85" s="153" t="s">
        <v>19</v>
      </c>
      <c r="I85" s="29">
        <v>5.6990160000000003E-3</v>
      </c>
      <c r="J85" s="35">
        <v>13</v>
      </c>
      <c r="K85" s="35">
        <v>32.200000000000003</v>
      </c>
      <c r="L85" s="13" t="s">
        <v>20</v>
      </c>
      <c r="M85" s="35">
        <v>4.0999999999999996</v>
      </c>
      <c r="N85" s="35">
        <v>31.127839325638632</v>
      </c>
      <c r="O85" s="14" t="s">
        <v>22</v>
      </c>
      <c r="P85" s="15"/>
      <c r="Q85" s="28">
        <v>61910</v>
      </c>
      <c r="R85" s="28">
        <v>43556</v>
      </c>
      <c r="S85" s="34">
        <v>12255</v>
      </c>
      <c r="T85" s="40"/>
      <c r="U85" s="17"/>
      <c r="V85" s="17"/>
      <c r="W85" s="17"/>
      <c r="X85" s="17"/>
    </row>
    <row r="86" spans="1:24" ht="12.75" customHeight="1">
      <c r="A86" s="18">
        <v>2014</v>
      </c>
      <c r="B86" s="19">
        <v>232627</v>
      </c>
      <c r="C86" s="9"/>
      <c r="D86" s="19">
        <v>160661</v>
      </c>
      <c r="E86" s="23">
        <v>33.200000000000003</v>
      </c>
      <c r="F86" s="23">
        <v>15.7</v>
      </c>
      <c r="G86" s="154" t="s">
        <v>19</v>
      </c>
      <c r="H86" s="154" t="s">
        <v>19</v>
      </c>
      <c r="I86" s="23" t="s">
        <v>20</v>
      </c>
      <c r="J86" s="38">
        <v>13.2</v>
      </c>
      <c r="K86" s="38">
        <v>35</v>
      </c>
      <c r="L86" s="23" t="s">
        <v>20</v>
      </c>
      <c r="M86" s="38">
        <f>4436*100/D86</f>
        <v>2.7610932335787779</v>
      </c>
      <c r="N86" s="38">
        <v>33.34847909573574</v>
      </c>
      <c r="O86" s="24">
        <v>0</v>
      </c>
      <c r="P86" s="15"/>
      <c r="Q86" s="19">
        <v>71966</v>
      </c>
      <c r="R86" s="19">
        <v>52833</v>
      </c>
      <c r="S86" s="20">
        <v>12798</v>
      </c>
      <c r="T86" s="40"/>
      <c r="U86" s="17"/>
      <c r="V86" s="17"/>
      <c r="W86" s="17"/>
      <c r="X86" s="17"/>
    </row>
    <row r="87" spans="1:24" ht="12.75" customHeight="1">
      <c r="A87" s="7">
        <v>2015</v>
      </c>
      <c r="B87" s="28">
        <v>241669</v>
      </c>
      <c r="C87" s="9"/>
      <c r="D87" s="28">
        <v>161961</v>
      </c>
      <c r="E87" s="13">
        <v>34</v>
      </c>
      <c r="F87" s="13">
        <v>12.3</v>
      </c>
      <c r="G87" s="153" t="s">
        <v>19</v>
      </c>
      <c r="H87" s="153" t="s">
        <v>19</v>
      </c>
      <c r="I87" s="29">
        <v>0</v>
      </c>
      <c r="J87" s="35">
        <v>13.3</v>
      </c>
      <c r="K87" s="35">
        <v>35.799999999999997</v>
      </c>
      <c r="L87" s="13" t="s">
        <v>20</v>
      </c>
      <c r="M87" s="35">
        <v>2.2999999999999998</v>
      </c>
      <c r="N87" s="35">
        <v>36.4</v>
      </c>
      <c r="O87" s="14" t="s">
        <v>22</v>
      </c>
      <c r="P87" s="15"/>
      <c r="Q87" s="28">
        <v>79708</v>
      </c>
      <c r="R87" s="28">
        <v>60364</v>
      </c>
      <c r="S87" s="34">
        <v>13050</v>
      </c>
      <c r="T87" s="40"/>
      <c r="U87" s="17"/>
      <c r="V87" s="17"/>
      <c r="W87" s="17"/>
      <c r="X87" s="17"/>
    </row>
    <row r="88" spans="1:24" ht="12.75" customHeight="1">
      <c r="A88" s="18">
        <v>2016</v>
      </c>
      <c r="B88" s="19">
        <f>D88+Q88</f>
        <v>248904</v>
      </c>
      <c r="C88" s="9"/>
      <c r="D88" s="19">
        <v>163931</v>
      </c>
      <c r="E88" s="23">
        <v>34.6</v>
      </c>
      <c r="F88" s="23">
        <v>11</v>
      </c>
      <c r="G88" s="154" t="s">
        <v>19</v>
      </c>
      <c r="H88" s="154" t="s">
        <v>19</v>
      </c>
      <c r="I88" s="22">
        <v>0</v>
      </c>
      <c r="J88" s="38">
        <v>12.6</v>
      </c>
      <c r="K88" s="38">
        <v>35.6</v>
      </c>
      <c r="L88" s="23" t="s">
        <v>20</v>
      </c>
      <c r="M88" s="38">
        <v>2.2999999999999998</v>
      </c>
      <c r="N88" s="38">
        <v>38.4</v>
      </c>
      <c r="O88" s="24"/>
      <c r="P88" s="15"/>
      <c r="Q88" s="19">
        <v>84973</v>
      </c>
      <c r="R88" s="19">
        <v>65286</v>
      </c>
      <c r="S88" s="20">
        <v>13248</v>
      </c>
      <c r="T88" s="40"/>
      <c r="U88" s="17"/>
      <c r="V88" s="17"/>
      <c r="W88" s="17"/>
      <c r="X88" s="17"/>
    </row>
    <row r="89" spans="1:24" ht="12.75" customHeight="1">
      <c r="A89" s="7">
        <v>2017</v>
      </c>
      <c r="B89" s="28">
        <v>255038</v>
      </c>
      <c r="C89" s="9"/>
      <c r="D89" s="28">
        <v>163969</v>
      </c>
      <c r="E89" s="13">
        <v>35.1</v>
      </c>
      <c r="F89" s="13">
        <v>10.211076483969531</v>
      </c>
      <c r="G89" s="153" t="s">
        <v>19</v>
      </c>
      <c r="H89" s="153" t="s">
        <v>19</v>
      </c>
      <c r="I89" s="29">
        <v>0</v>
      </c>
      <c r="J89" s="31">
        <v>11.966286310217175</v>
      </c>
      <c r="K89" s="35">
        <v>35.893370088248389</v>
      </c>
      <c r="L89" s="13" t="s">
        <v>20</v>
      </c>
      <c r="M89" s="35">
        <v>2.147966993761016</v>
      </c>
      <c r="N89" s="36">
        <v>39.780690252425764</v>
      </c>
      <c r="O89" s="14"/>
      <c r="P89" s="15"/>
      <c r="Q89" s="28">
        <v>91069</v>
      </c>
      <c r="R89" s="28">
        <v>71391</v>
      </c>
      <c r="S89" s="34">
        <v>12712</v>
      </c>
      <c r="T89" s="40"/>
      <c r="U89" s="17"/>
      <c r="V89" s="17"/>
      <c r="W89" s="17"/>
      <c r="X89" s="17"/>
    </row>
    <row r="90" spans="1:24" ht="12.75" customHeight="1">
      <c r="A90" s="18">
        <v>2018</v>
      </c>
      <c r="B90" s="19">
        <v>254883</v>
      </c>
      <c r="C90" s="9"/>
      <c r="D90" s="19">
        <v>160825</v>
      </c>
      <c r="E90" s="23">
        <v>34.799999999999997</v>
      </c>
      <c r="F90" s="23">
        <v>9.8361573138504586</v>
      </c>
      <c r="G90" s="154" t="s">
        <v>19</v>
      </c>
      <c r="H90" s="154" t="s">
        <v>19</v>
      </c>
      <c r="I90" s="22">
        <v>0</v>
      </c>
      <c r="J90" s="23">
        <v>12.258666252137417</v>
      </c>
      <c r="K90" s="38">
        <v>35.000777242344164</v>
      </c>
      <c r="L90" s="23" t="s">
        <v>20</v>
      </c>
      <c r="M90" s="38">
        <v>2.0575159334680553</v>
      </c>
      <c r="N90" s="39">
        <v>40.846261464324577</v>
      </c>
      <c r="O90" s="24"/>
      <c r="P90" s="15"/>
      <c r="Q90" s="20">
        <v>94058</v>
      </c>
      <c r="R90" s="20">
        <v>74176</v>
      </c>
      <c r="S90" s="20">
        <v>12576</v>
      </c>
      <c r="T90" s="40"/>
      <c r="U90" s="17"/>
      <c r="V90" s="17"/>
      <c r="W90" s="17"/>
      <c r="X90" s="17"/>
    </row>
    <row r="91" spans="1:24" ht="12.75" customHeight="1">
      <c r="A91" s="7">
        <v>2019</v>
      </c>
      <c r="B91" s="28">
        <v>262384</v>
      </c>
      <c r="C91" s="9"/>
      <c r="D91" s="28">
        <v>164808</v>
      </c>
      <c r="E91" s="13">
        <v>36.122088847333153</v>
      </c>
      <c r="F91" s="13">
        <v>9.855104121159167</v>
      </c>
      <c r="G91" s="153" t="s">
        <v>19</v>
      </c>
      <c r="H91" s="153" t="s">
        <v>19</v>
      </c>
      <c r="I91" s="29">
        <v>1.2135333236250668E-3</v>
      </c>
      <c r="J91" s="31">
        <v>12.295519634969176</v>
      </c>
      <c r="K91" s="35">
        <v>34.37211785835639</v>
      </c>
      <c r="L91" s="13" t="s">
        <v>20</v>
      </c>
      <c r="M91" s="35">
        <v>1.9149555846803552</v>
      </c>
      <c r="N91" s="36">
        <v>41.561089267511285</v>
      </c>
      <c r="O91" s="14"/>
      <c r="P91" s="15"/>
      <c r="Q91" s="28">
        <v>97576</v>
      </c>
      <c r="R91" s="28">
        <v>77485</v>
      </c>
      <c r="S91" s="34">
        <v>12860</v>
      </c>
      <c r="T91" s="40"/>
      <c r="U91" s="17"/>
      <c r="V91" s="17"/>
      <c r="W91" s="17"/>
      <c r="X91" s="17"/>
    </row>
    <row r="92" spans="1:24" ht="12.75" customHeight="1">
      <c r="A92" s="18">
        <v>2020</v>
      </c>
      <c r="B92" s="19">
        <v>246760</v>
      </c>
      <c r="C92" s="9"/>
      <c r="D92" s="19">
        <v>155568</v>
      </c>
      <c r="E92" s="23">
        <v>33.82568743390199</v>
      </c>
      <c r="F92" s="23">
        <v>9.9570605780109034</v>
      </c>
      <c r="G92" s="154" t="s">
        <v>19</v>
      </c>
      <c r="H92" s="154" t="s">
        <v>19</v>
      </c>
      <c r="I92" s="23" t="s">
        <v>20</v>
      </c>
      <c r="J92" s="38">
        <v>12.044250745654633</v>
      </c>
      <c r="K92" s="38">
        <v>32.6133909287257</v>
      </c>
      <c r="L92" s="23" t="s">
        <v>20</v>
      </c>
      <c r="M92" s="38">
        <v>2.3134577805204155</v>
      </c>
      <c r="N92" s="38">
        <v>43.071839967088351</v>
      </c>
      <c r="O92" s="24"/>
      <c r="P92" s="15"/>
      <c r="Q92" s="19">
        <v>91192</v>
      </c>
      <c r="R92" s="19">
        <v>72564</v>
      </c>
      <c r="S92" s="20">
        <v>11825</v>
      </c>
      <c r="T92" s="40"/>
      <c r="U92" s="17"/>
      <c r="V92" s="17"/>
      <c r="W92" s="17"/>
      <c r="X92" s="17"/>
    </row>
    <row r="93" spans="1:24" ht="12.75" customHeight="1">
      <c r="A93" s="7">
        <v>2019</v>
      </c>
      <c r="B93" s="28">
        <v>273784</v>
      </c>
      <c r="C93" s="9"/>
      <c r="D93" s="28">
        <v>171527</v>
      </c>
      <c r="E93" s="13">
        <v>37.691075222477004</v>
      </c>
      <c r="F93" s="13">
        <v>9.3099045631300026</v>
      </c>
      <c r="G93" s="153" t="s">
        <v>19</v>
      </c>
      <c r="H93" s="153" t="s">
        <v>19</v>
      </c>
      <c r="I93" s="13" t="s">
        <v>20</v>
      </c>
      <c r="J93" s="31">
        <v>12.125204778256485</v>
      </c>
      <c r="K93" s="35">
        <v>32.613524401406188</v>
      </c>
      <c r="L93" s="13" t="s">
        <v>20</v>
      </c>
      <c r="M93" s="35">
        <v>2.4608370693826629</v>
      </c>
      <c r="N93" s="36">
        <v>43.389670430894263</v>
      </c>
      <c r="O93" s="14"/>
      <c r="P93" s="15"/>
      <c r="Q93" s="28">
        <v>102257</v>
      </c>
      <c r="R93" s="28">
        <v>81183</v>
      </c>
      <c r="S93" s="34">
        <v>12927</v>
      </c>
      <c r="T93" s="40"/>
      <c r="U93" s="17"/>
      <c r="V93" s="17"/>
      <c r="W93" s="17"/>
      <c r="X93" s="17"/>
    </row>
    <row r="94" spans="1:24" ht="12.75" customHeight="1">
      <c r="A94" s="18">
        <v>2020</v>
      </c>
      <c r="B94" s="41">
        <v>265959</v>
      </c>
      <c r="C94" s="42"/>
      <c r="D94" s="41">
        <v>163415</v>
      </c>
      <c r="E94" s="23">
        <v>36.009242445975232</v>
      </c>
      <c r="F94" s="23">
        <v>9.4948444145274298</v>
      </c>
      <c r="G94" s="154" t="s">
        <v>19</v>
      </c>
      <c r="H94" s="154" t="s">
        <v>19</v>
      </c>
      <c r="I94" s="23" t="s">
        <v>20</v>
      </c>
      <c r="J94" s="43">
        <v>12.035614845638404</v>
      </c>
      <c r="K94" s="44">
        <v>31.173392895389039</v>
      </c>
      <c r="L94" s="23" t="s">
        <v>20</v>
      </c>
      <c r="M94" s="44">
        <v>2.5732031943212066</v>
      </c>
      <c r="N94" s="45">
        <v>44.627482177278708</v>
      </c>
      <c r="O94" s="46"/>
      <c r="P94" s="47"/>
      <c r="Q94" s="48">
        <v>102544</v>
      </c>
      <c r="R94" s="48">
        <v>81912</v>
      </c>
      <c r="S94" s="48">
        <v>12754</v>
      </c>
      <c r="T94" s="40"/>
      <c r="U94" s="17"/>
      <c r="V94" s="17"/>
      <c r="W94" s="17"/>
      <c r="X94" s="17"/>
    </row>
    <row r="95" spans="1:24" s="50" customFormat="1" ht="170.25" customHeight="1">
      <c r="A95" s="281" t="s">
        <v>182</v>
      </c>
      <c r="B95" s="281"/>
      <c r="C95" s="281"/>
      <c r="D95" s="281"/>
      <c r="E95" s="281"/>
      <c r="F95" s="281"/>
      <c r="G95" s="281"/>
      <c r="H95" s="281"/>
      <c r="I95" s="281"/>
      <c r="J95" s="281"/>
      <c r="K95" s="281"/>
      <c r="L95" s="281"/>
      <c r="M95" s="281"/>
      <c r="N95" s="281"/>
      <c r="O95" s="281"/>
      <c r="P95" s="281"/>
      <c r="Q95" s="281"/>
      <c r="R95" s="281"/>
      <c r="S95" s="281"/>
      <c r="T95" s="49"/>
    </row>
  </sheetData>
  <mergeCells count="31">
    <mergeCell ref="A1:D1"/>
    <mergeCell ref="A2:S2"/>
    <mergeCell ref="A3:A7"/>
    <mergeCell ref="D3:O3"/>
    <mergeCell ref="Q3:S3"/>
    <mergeCell ref="B4:B6"/>
    <mergeCell ref="C4:C6"/>
    <mergeCell ref="D4:D6"/>
    <mergeCell ref="E4:E6"/>
    <mergeCell ref="F4:O4"/>
    <mergeCell ref="I5:I6"/>
    <mergeCell ref="J5:J6"/>
    <mergeCell ref="K5:K6"/>
    <mergeCell ref="L5:L6"/>
    <mergeCell ref="M5:M6"/>
    <mergeCell ref="A8:S8"/>
    <mergeCell ref="A37:S37"/>
    <mergeCell ref="A66:S66"/>
    <mergeCell ref="A95:S95"/>
    <mergeCell ref="N5:N6"/>
    <mergeCell ref="O5:O6"/>
    <mergeCell ref="R5:R6"/>
    <mergeCell ref="S5:S6"/>
    <mergeCell ref="B7:D7"/>
    <mergeCell ref="E7:O7"/>
    <mergeCell ref="Q7:S7"/>
    <mergeCell ref="P4:P6"/>
    <mergeCell ref="Q4:Q6"/>
    <mergeCell ref="R4:S4"/>
    <mergeCell ref="F5:F6"/>
    <mergeCell ref="G5:H5"/>
  </mergeCells>
  <hyperlinks>
    <hyperlink ref="A1:D1" location="Inhalt!A8" display="Zurück zum Inhalt" xr:uid="{00000000-0004-0000-0100-000000000000}"/>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7"/>
  <sheetViews>
    <sheetView showGridLines="0" tabSelected="1" zoomScaleNormal="100" workbookViewId="0">
      <selection activeCell="A2" sqref="A2:J2"/>
    </sheetView>
  </sheetViews>
  <sheetFormatPr baseColWidth="10" defaultRowHeight="12.5"/>
  <cols>
    <col min="1" max="1" width="5.81640625" customWidth="1"/>
    <col min="2" max="2" width="12.26953125" customWidth="1"/>
    <col min="3" max="10" width="13.1796875" customWidth="1"/>
  </cols>
  <sheetData>
    <row r="1" spans="1:11" ht="24" customHeight="1">
      <c r="A1" s="299" t="s">
        <v>52</v>
      </c>
      <c r="B1" s="299"/>
      <c r="C1" s="299"/>
    </row>
    <row r="2" spans="1:11" ht="30" customHeight="1">
      <c r="A2" s="312" t="s">
        <v>119</v>
      </c>
      <c r="B2" s="312"/>
      <c r="C2" s="312"/>
      <c r="D2" s="312"/>
      <c r="E2" s="312"/>
      <c r="F2" s="312"/>
      <c r="G2" s="312"/>
      <c r="H2" s="312"/>
      <c r="I2" s="312"/>
      <c r="J2" s="312"/>
      <c r="K2" s="52"/>
    </row>
    <row r="3" spans="1:11" ht="24.75" customHeight="1">
      <c r="A3" s="313" t="s">
        <v>28</v>
      </c>
      <c r="B3" s="316" t="s">
        <v>87</v>
      </c>
      <c r="C3" s="319" t="s">
        <v>29</v>
      </c>
      <c r="D3" s="320"/>
      <c r="E3" s="320"/>
      <c r="F3" s="320"/>
      <c r="G3" s="320"/>
      <c r="H3" s="320"/>
      <c r="I3" s="320"/>
      <c r="J3" s="320"/>
    </row>
    <row r="4" spans="1:11" ht="24.75" customHeight="1">
      <c r="A4" s="314"/>
      <c r="B4" s="317"/>
      <c r="C4" s="321" t="s">
        <v>91</v>
      </c>
      <c r="D4" s="321" t="s">
        <v>109</v>
      </c>
      <c r="E4" s="321" t="s">
        <v>94</v>
      </c>
      <c r="F4" s="321" t="s">
        <v>92</v>
      </c>
      <c r="G4" s="321" t="s">
        <v>93</v>
      </c>
      <c r="H4" s="321" t="s">
        <v>110</v>
      </c>
      <c r="I4" s="321" t="s">
        <v>30</v>
      </c>
      <c r="J4" s="324" t="s">
        <v>111</v>
      </c>
    </row>
    <row r="5" spans="1:11" ht="24.75" customHeight="1">
      <c r="A5" s="314"/>
      <c r="B5" s="317"/>
      <c r="C5" s="322"/>
      <c r="D5" s="322"/>
      <c r="E5" s="322"/>
      <c r="F5" s="322"/>
      <c r="G5" s="322"/>
      <c r="H5" s="322"/>
      <c r="I5" s="322"/>
      <c r="J5" s="325"/>
    </row>
    <row r="6" spans="1:11" ht="24.75" customHeight="1">
      <c r="A6" s="315"/>
      <c r="B6" s="318"/>
      <c r="C6" s="323"/>
      <c r="D6" s="323"/>
      <c r="E6" s="323"/>
      <c r="F6" s="323"/>
      <c r="G6" s="323"/>
      <c r="H6" s="323"/>
      <c r="I6" s="323"/>
      <c r="J6" s="326"/>
    </row>
    <row r="7" spans="1:11" ht="12.75" customHeight="1">
      <c r="A7" s="310" t="s">
        <v>100</v>
      </c>
      <c r="B7" s="310"/>
      <c r="C7" s="310"/>
      <c r="D7" s="310"/>
      <c r="E7" s="310"/>
      <c r="F7" s="310"/>
      <c r="G7" s="310"/>
      <c r="H7" s="310"/>
      <c r="I7" s="310"/>
      <c r="J7" s="310"/>
    </row>
    <row r="8" spans="1:11" ht="12.75" customHeight="1">
      <c r="A8" s="59">
        <v>1995</v>
      </c>
      <c r="B8" s="60">
        <v>197015</v>
      </c>
      <c r="C8" s="60">
        <v>18734</v>
      </c>
      <c r="D8" s="60">
        <v>74929</v>
      </c>
      <c r="E8" s="60">
        <v>21774</v>
      </c>
      <c r="F8" s="60">
        <v>53321</v>
      </c>
      <c r="G8" s="60">
        <v>12075</v>
      </c>
      <c r="H8" s="60">
        <v>6471</v>
      </c>
      <c r="I8" s="60">
        <v>2431</v>
      </c>
      <c r="J8" s="61">
        <v>7280</v>
      </c>
    </row>
    <row r="9" spans="1:11" ht="12.75" customHeight="1">
      <c r="A9" s="62">
        <v>2000</v>
      </c>
      <c r="B9" s="63">
        <v>176654</v>
      </c>
      <c r="C9" s="63">
        <v>19232</v>
      </c>
      <c r="D9" s="63">
        <v>73411</v>
      </c>
      <c r="E9" s="63">
        <v>16850</v>
      </c>
      <c r="F9" s="63">
        <v>40719</v>
      </c>
      <c r="G9" s="63">
        <v>10620</v>
      </c>
      <c r="H9" s="63">
        <v>5645</v>
      </c>
      <c r="I9" s="63">
        <v>2547</v>
      </c>
      <c r="J9" s="64">
        <v>7630</v>
      </c>
    </row>
    <row r="10" spans="1:11" ht="12.75" customHeight="1">
      <c r="A10" s="59">
        <v>2005</v>
      </c>
      <c r="B10" s="60">
        <v>207936</v>
      </c>
      <c r="C10" s="60">
        <v>23879</v>
      </c>
      <c r="D10" s="60">
        <v>88419</v>
      </c>
      <c r="E10" s="60">
        <v>18525</v>
      </c>
      <c r="F10" s="60">
        <v>46551</v>
      </c>
      <c r="G10" s="60">
        <v>11817</v>
      </c>
      <c r="H10" s="60">
        <v>6178</v>
      </c>
      <c r="I10" s="60">
        <v>2876</v>
      </c>
      <c r="J10" s="61">
        <v>9678</v>
      </c>
    </row>
    <row r="11" spans="1:11" ht="12.75" customHeight="1">
      <c r="A11" s="62">
        <v>2006</v>
      </c>
      <c r="B11" s="63">
        <v>220782</v>
      </c>
      <c r="C11" s="63">
        <v>27361</v>
      </c>
      <c r="D11" s="63">
        <v>91643</v>
      </c>
      <c r="E11" s="63">
        <v>20520</v>
      </c>
      <c r="F11" s="63">
        <v>49169</v>
      </c>
      <c r="G11" s="63">
        <v>12230</v>
      </c>
      <c r="H11" s="63">
        <v>6227</v>
      </c>
      <c r="I11" s="63">
        <v>3113</v>
      </c>
      <c r="J11" s="64">
        <v>10503</v>
      </c>
    </row>
    <row r="12" spans="1:11" ht="12.75" customHeight="1">
      <c r="A12" s="65">
        <v>2007</v>
      </c>
      <c r="B12" s="66">
        <v>239877</v>
      </c>
      <c r="C12" s="66">
        <v>30997</v>
      </c>
      <c r="D12" s="66">
        <v>98668</v>
      </c>
      <c r="E12" s="66">
        <v>22986</v>
      </c>
      <c r="F12" s="66">
        <v>53496</v>
      </c>
      <c r="G12" s="66">
        <v>13358</v>
      </c>
      <c r="H12" s="66">
        <v>6534</v>
      </c>
      <c r="I12" s="66">
        <v>3435</v>
      </c>
      <c r="J12" s="67">
        <v>10399</v>
      </c>
    </row>
    <row r="13" spans="1:11" ht="12.75" customHeight="1">
      <c r="A13" s="62">
        <v>2008</v>
      </c>
      <c r="B13" s="63">
        <v>260498</v>
      </c>
      <c r="C13" s="63">
        <v>36458</v>
      </c>
      <c r="D13" s="63">
        <v>101418</v>
      </c>
      <c r="E13" s="63">
        <v>27377</v>
      </c>
      <c r="F13" s="63">
        <v>58514</v>
      </c>
      <c r="G13" s="63">
        <v>14345</v>
      </c>
      <c r="H13" s="63">
        <v>7204</v>
      </c>
      <c r="I13" s="63">
        <v>3996</v>
      </c>
      <c r="J13" s="64">
        <v>11185</v>
      </c>
    </row>
    <row r="14" spans="1:11" ht="12.75" customHeight="1">
      <c r="A14" s="59">
        <v>2009</v>
      </c>
      <c r="B14" s="60">
        <v>288875</v>
      </c>
      <c r="C14" s="60">
        <v>38684</v>
      </c>
      <c r="D14" s="60">
        <v>116414</v>
      </c>
      <c r="E14" s="60">
        <v>30953</v>
      </c>
      <c r="F14" s="60">
        <v>64004</v>
      </c>
      <c r="G14" s="60">
        <v>15142</v>
      </c>
      <c r="H14" s="60">
        <v>7729</v>
      </c>
      <c r="I14" s="60">
        <v>4404</v>
      </c>
      <c r="J14" s="61">
        <v>11544</v>
      </c>
    </row>
    <row r="15" spans="1:11" ht="12.75" customHeight="1">
      <c r="A15" s="68">
        <v>2010</v>
      </c>
      <c r="B15" s="63">
        <v>294881</v>
      </c>
      <c r="C15" s="63">
        <v>38385</v>
      </c>
      <c r="D15" s="63">
        <v>119289</v>
      </c>
      <c r="E15" s="63">
        <v>32800</v>
      </c>
      <c r="F15" s="63">
        <v>65621</v>
      </c>
      <c r="G15" s="63">
        <v>15222</v>
      </c>
      <c r="H15" s="63">
        <v>7125</v>
      </c>
      <c r="I15" s="63">
        <v>4619</v>
      </c>
      <c r="J15" s="64">
        <v>11820</v>
      </c>
    </row>
    <row r="16" spans="1:11" ht="12.75" customHeight="1">
      <c r="A16" s="69">
        <v>2011</v>
      </c>
      <c r="B16" s="60">
        <v>307271</v>
      </c>
      <c r="C16" s="60">
        <v>39435</v>
      </c>
      <c r="D16" s="60">
        <v>122294</v>
      </c>
      <c r="E16" s="60">
        <v>34096</v>
      </c>
      <c r="F16" s="60">
        <v>71128</v>
      </c>
      <c r="G16" s="60">
        <v>15686</v>
      </c>
      <c r="H16" s="60">
        <v>7521</v>
      </c>
      <c r="I16" s="60">
        <v>4585</v>
      </c>
      <c r="J16" s="61">
        <v>12525</v>
      </c>
    </row>
    <row r="17" spans="1:12" ht="12.75" customHeight="1">
      <c r="A17" s="68">
        <v>2012</v>
      </c>
      <c r="B17" s="63">
        <v>309621</v>
      </c>
      <c r="C17" s="63">
        <v>38444</v>
      </c>
      <c r="D17" s="63">
        <v>122239</v>
      </c>
      <c r="E17" s="63">
        <v>32793</v>
      </c>
      <c r="F17" s="63">
        <v>75697</v>
      </c>
      <c r="G17" s="63">
        <v>15856</v>
      </c>
      <c r="H17" s="63">
        <v>7345</v>
      </c>
      <c r="I17" s="63">
        <v>4381</v>
      </c>
      <c r="J17" s="64">
        <v>12866</v>
      </c>
    </row>
    <row r="18" spans="1:12" ht="12.75" customHeight="1">
      <c r="A18" s="69">
        <v>2013</v>
      </c>
      <c r="B18" s="60">
        <v>309870</v>
      </c>
      <c r="C18" s="60">
        <v>38247</v>
      </c>
      <c r="D18" s="60">
        <v>123171</v>
      </c>
      <c r="E18" s="60">
        <v>31665</v>
      </c>
      <c r="F18" s="60">
        <v>77049</v>
      </c>
      <c r="G18" s="60">
        <v>16534</v>
      </c>
      <c r="H18" s="60">
        <v>7158</v>
      </c>
      <c r="I18" s="60">
        <v>3503</v>
      </c>
      <c r="J18" s="61">
        <v>12542</v>
      </c>
    </row>
    <row r="19" spans="1:12" ht="12.75" customHeight="1">
      <c r="A19" s="70">
        <v>2014</v>
      </c>
      <c r="B19" s="63">
        <v>313796</v>
      </c>
      <c r="C19" s="63">
        <v>38788</v>
      </c>
      <c r="D19" s="63">
        <v>125628</v>
      </c>
      <c r="E19" s="63">
        <v>31635</v>
      </c>
      <c r="F19" s="63">
        <v>78018</v>
      </c>
      <c r="G19" s="63">
        <v>17331</v>
      </c>
      <c r="H19" s="63">
        <v>7008</v>
      </c>
      <c r="I19" s="63">
        <v>3474</v>
      </c>
      <c r="J19" s="64">
        <v>11913</v>
      </c>
    </row>
    <row r="20" spans="1:12" ht="12.75" customHeight="1">
      <c r="A20" s="71">
        <v>2015</v>
      </c>
      <c r="B20" s="60">
        <v>317102</v>
      </c>
      <c r="C20" s="60">
        <v>37135</v>
      </c>
      <c r="D20" s="60">
        <v>128273</v>
      </c>
      <c r="E20" s="60">
        <v>30001</v>
      </c>
      <c r="F20" s="60">
        <v>81300</v>
      </c>
      <c r="G20" s="60">
        <v>17935</v>
      </c>
      <c r="H20" s="60">
        <v>7442</v>
      </c>
      <c r="I20" s="60">
        <v>3497</v>
      </c>
      <c r="J20" s="61">
        <v>11514</v>
      </c>
    </row>
    <row r="21" spans="1:12" ht="12.75" customHeight="1">
      <c r="A21" s="70">
        <v>2016</v>
      </c>
      <c r="B21" s="63">
        <v>315168</v>
      </c>
      <c r="C21" s="63">
        <v>34886</v>
      </c>
      <c r="D21" s="63">
        <v>132737</v>
      </c>
      <c r="E21" s="63">
        <v>28081</v>
      </c>
      <c r="F21" s="63">
        <v>78552</v>
      </c>
      <c r="G21" s="63">
        <v>19521</v>
      </c>
      <c r="H21" s="63">
        <v>6978</v>
      </c>
      <c r="I21" s="63">
        <v>3128</v>
      </c>
      <c r="J21" s="64">
        <v>11268</v>
      </c>
    </row>
    <row r="22" spans="1:12" ht="12.75" customHeight="1">
      <c r="A22" s="71">
        <v>2017</v>
      </c>
      <c r="B22" s="60">
        <v>311441</v>
      </c>
      <c r="C22" s="60">
        <v>32205</v>
      </c>
      <c r="D22" s="60">
        <v>134605</v>
      </c>
      <c r="E22" s="60">
        <v>26261</v>
      </c>
      <c r="F22" s="60">
        <v>76133</v>
      </c>
      <c r="G22" s="60">
        <v>20308</v>
      </c>
      <c r="H22" s="60">
        <v>7148</v>
      </c>
      <c r="I22" s="60">
        <v>3118</v>
      </c>
      <c r="J22" s="61">
        <v>11119</v>
      </c>
    </row>
    <row r="23" spans="1:12" ht="12.75" customHeight="1">
      <c r="A23" s="70">
        <v>2018</v>
      </c>
      <c r="B23" s="63">
        <v>303155</v>
      </c>
      <c r="C23" s="63">
        <v>30535</v>
      </c>
      <c r="D23" s="63">
        <v>131833</v>
      </c>
      <c r="E23" s="63">
        <v>25677</v>
      </c>
      <c r="F23" s="63">
        <v>73851</v>
      </c>
      <c r="G23" s="63">
        <v>20101</v>
      </c>
      <c r="H23" s="63">
        <v>7252</v>
      </c>
      <c r="I23" s="63">
        <v>2999</v>
      </c>
      <c r="J23" s="64">
        <v>10892</v>
      </c>
    </row>
    <row r="24" spans="1:12" ht="12.75" customHeight="1">
      <c r="A24" s="71">
        <v>2019</v>
      </c>
      <c r="B24" s="72">
        <v>307971</v>
      </c>
      <c r="C24" s="60">
        <v>30207</v>
      </c>
      <c r="D24" s="60">
        <v>133980</v>
      </c>
      <c r="E24" s="60">
        <v>26462</v>
      </c>
      <c r="F24" s="60">
        <v>74437</v>
      </c>
      <c r="G24" s="60">
        <v>21676</v>
      </c>
      <c r="H24" s="60">
        <v>7220</v>
      </c>
      <c r="I24" s="60">
        <v>3138</v>
      </c>
      <c r="J24" s="61">
        <v>10815</v>
      </c>
    </row>
    <row r="25" spans="1:12" ht="12.75" customHeight="1">
      <c r="A25" s="70">
        <v>2020</v>
      </c>
      <c r="B25" s="63">
        <v>289615</v>
      </c>
      <c r="C25" s="63">
        <v>27685</v>
      </c>
      <c r="D25" s="63">
        <v>128533</v>
      </c>
      <c r="E25" s="63">
        <v>23627</v>
      </c>
      <c r="F25" s="63">
        <v>69551</v>
      </c>
      <c r="G25" s="63">
        <v>20309</v>
      </c>
      <c r="H25" s="63">
        <v>7104</v>
      </c>
      <c r="I25" s="63">
        <v>3024</v>
      </c>
      <c r="J25" s="64">
        <v>9754</v>
      </c>
    </row>
    <row r="26" spans="1:12" ht="12.75" customHeight="1">
      <c r="A26" s="71">
        <v>2021</v>
      </c>
      <c r="B26" s="60">
        <v>314563</v>
      </c>
      <c r="C26" s="60">
        <v>29559</v>
      </c>
      <c r="D26" s="60">
        <v>142426</v>
      </c>
      <c r="E26" s="60">
        <v>26878</v>
      </c>
      <c r="F26" s="60">
        <v>72971</v>
      </c>
      <c r="G26" s="60">
        <v>21104</v>
      </c>
      <c r="H26" s="60">
        <v>7285</v>
      </c>
      <c r="I26" s="60">
        <v>3481</v>
      </c>
      <c r="J26" s="61">
        <v>10778</v>
      </c>
    </row>
    <row r="27" spans="1:12" ht="12.75" customHeight="1">
      <c r="A27" s="73">
        <v>2022</v>
      </c>
      <c r="B27" s="74">
        <v>301259</v>
      </c>
      <c r="C27" s="74">
        <v>26971</v>
      </c>
      <c r="D27" s="74">
        <v>135952</v>
      </c>
      <c r="E27" s="74">
        <v>25301</v>
      </c>
      <c r="F27" s="74">
        <v>72256</v>
      </c>
      <c r="G27" s="74">
        <v>20911</v>
      </c>
      <c r="H27" s="74">
        <v>6666</v>
      </c>
      <c r="I27" s="74">
        <v>3193</v>
      </c>
      <c r="J27" s="75">
        <v>9986</v>
      </c>
    </row>
    <row r="28" spans="1:12" ht="12.75" customHeight="1">
      <c r="A28" s="311" t="s">
        <v>31</v>
      </c>
      <c r="B28" s="311"/>
      <c r="C28" s="311"/>
      <c r="D28" s="311"/>
      <c r="E28" s="311"/>
      <c r="F28" s="311"/>
      <c r="G28" s="311"/>
      <c r="H28" s="311"/>
      <c r="I28" s="311"/>
      <c r="J28" s="311"/>
    </row>
    <row r="29" spans="1:12" ht="12.75" customHeight="1">
      <c r="A29" s="69">
        <v>1995</v>
      </c>
      <c r="B29" s="76">
        <v>100</v>
      </c>
      <c r="C29" s="77">
        <v>9.5089206405603637</v>
      </c>
      <c r="D29" s="77">
        <v>38.032129533284269</v>
      </c>
      <c r="E29" s="77">
        <v>11.051950359109712</v>
      </c>
      <c r="F29" s="77">
        <v>27.064436718016395</v>
      </c>
      <c r="G29" s="77">
        <v>6.1289749511458522</v>
      </c>
      <c r="H29" s="77">
        <v>3.2845214831358023</v>
      </c>
      <c r="I29" s="77">
        <v>1.233916199274167</v>
      </c>
      <c r="J29" s="78">
        <v>3.695150115473441</v>
      </c>
    </row>
    <row r="30" spans="1:12" ht="12.75" customHeight="1">
      <c r="A30" s="68">
        <v>2000</v>
      </c>
      <c r="B30" s="79">
        <v>100</v>
      </c>
      <c r="C30" s="80">
        <v>10.886818300180012</v>
      </c>
      <c r="D30" s="80">
        <v>41.556375740147402</v>
      </c>
      <c r="E30" s="80">
        <v>9.5384197357546388</v>
      </c>
      <c r="F30" s="80">
        <v>23.050143217815616</v>
      </c>
      <c r="G30" s="80">
        <v>6.0117517859771077</v>
      </c>
      <c r="H30" s="80">
        <v>3.1955121310584533</v>
      </c>
      <c r="I30" s="80">
        <v>1.4418014876538316</v>
      </c>
      <c r="J30" s="81">
        <v>4.3191776014129317</v>
      </c>
    </row>
    <row r="31" spans="1:12" ht="12.75" customHeight="1">
      <c r="A31" s="69">
        <v>2005</v>
      </c>
      <c r="B31" s="76">
        <v>100</v>
      </c>
      <c r="C31" s="77">
        <v>11.483821945213911</v>
      </c>
      <c r="D31" s="77">
        <v>42.522218374884581</v>
      </c>
      <c r="E31" s="77">
        <v>8.9089912280701764</v>
      </c>
      <c r="F31" s="77">
        <v>22.38717682363804</v>
      </c>
      <c r="G31" s="77">
        <v>5.682998614958449</v>
      </c>
      <c r="H31" s="77">
        <v>2.9711064943059404</v>
      </c>
      <c r="I31" s="77">
        <v>1.3831178824253616</v>
      </c>
      <c r="J31" s="78">
        <v>4.654316712834718</v>
      </c>
      <c r="L31" s="17"/>
    </row>
    <row r="32" spans="1:12" ht="12.75" customHeight="1">
      <c r="A32" s="68">
        <v>2006</v>
      </c>
      <c r="B32" s="79">
        <v>100</v>
      </c>
      <c r="C32" s="80">
        <v>12.392767526338199</v>
      </c>
      <c r="D32" s="80">
        <v>41.508365718219778</v>
      </c>
      <c r="E32" s="80">
        <v>9.2942359431475392</v>
      </c>
      <c r="F32" s="80">
        <v>22.270384361043927</v>
      </c>
      <c r="G32" s="80">
        <v>5.5394008569539182</v>
      </c>
      <c r="H32" s="80">
        <v>2.8204292016559322</v>
      </c>
      <c r="I32" s="80">
        <v>1.4099881330905599</v>
      </c>
      <c r="J32" s="81">
        <v>4.757181291953148</v>
      </c>
      <c r="L32" s="17"/>
    </row>
    <row r="33" spans="1:12" ht="12.75" customHeight="1">
      <c r="A33" s="69">
        <v>2007</v>
      </c>
      <c r="B33" s="76">
        <v>100</v>
      </c>
      <c r="C33" s="77">
        <v>12.922039211762696</v>
      </c>
      <c r="D33" s="77">
        <v>41.13274719960647</v>
      </c>
      <c r="E33" s="77">
        <v>9.5824109856301352</v>
      </c>
      <c r="F33" s="77">
        <v>22.301429482609837</v>
      </c>
      <c r="G33" s="77">
        <v>5.5686872855671865</v>
      </c>
      <c r="H33" s="77">
        <v>2.7238959966983081</v>
      </c>
      <c r="I33" s="77">
        <v>1.4319838917445191</v>
      </c>
      <c r="J33" s="78">
        <v>4.3351384251095348</v>
      </c>
      <c r="L33" s="17"/>
    </row>
    <row r="34" spans="1:12" ht="12.75" customHeight="1">
      <c r="A34" s="68">
        <v>2008</v>
      </c>
      <c r="B34" s="79">
        <v>100</v>
      </c>
      <c r="C34" s="80">
        <v>13.995500925151058</v>
      </c>
      <c r="D34" s="80">
        <v>38.932352647621094</v>
      </c>
      <c r="E34" s="80">
        <v>10.509485677433224</v>
      </c>
      <c r="F34" s="80">
        <v>22.462360555551289</v>
      </c>
      <c r="G34" s="80">
        <v>5.5067601286766115</v>
      </c>
      <c r="H34" s="80">
        <v>2.7654722876951072</v>
      </c>
      <c r="I34" s="80">
        <v>1.5339849058342099</v>
      </c>
      <c r="J34" s="81">
        <v>4.2936989919308406</v>
      </c>
      <c r="L34" s="17"/>
    </row>
    <row r="35" spans="1:12" ht="12.75" customHeight="1">
      <c r="A35" s="69">
        <v>2009</v>
      </c>
      <c r="B35" s="76">
        <v>100</v>
      </c>
      <c r="C35" s="77">
        <v>13.391259195153612</v>
      </c>
      <c r="D35" s="77">
        <v>40.299091302466465</v>
      </c>
      <c r="E35" s="77">
        <v>10.715015144958892</v>
      </c>
      <c r="F35" s="77">
        <v>22.156295975768064</v>
      </c>
      <c r="G35" s="77">
        <v>5.2417135439203806</v>
      </c>
      <c r="H35" s="77">
        <v>2.6755517092167893</v>
      </c>
      <c r="I35" s="77">
        <v>1.5245348334054523</v>
      </c>
      <c r="J35" s="78">
        <v>3.9961921246213761</v>
      </c>
      <c r="L35" s="17"/>
    </row>
    <row r="36" spans="1:12" ht="12.75" customHeight="1">
      <c r="A36" s="68">
        <v>2010</v>
      </c>
      <c r="B36" s="79">
        <v>100</v>
      </c>
      <c r="C36" s="80">
        <v>13.017115378746002</v>
      </c>
      <c r="D36" s="80">
        <v>40.453267589298733</v>
      </c>
      <c r="E36" s="80">
        <v>11.123131025735805</v>
      </c>
      <c r="F36" s="80">
        <v>22.253383568286868</v>
      </c>
      <c r="G36" s="80">
        <v>5.162082331516781</v>
      </c>
      <c r="H36" s="80">
        <v>2.4162289194624273</v>
      </c>
      <c r="I36" s="80">
        <v>1.5663945795083443</v>
      </c>
      <c r="J36" s="81">
        <v>4.0083966074450368</v>
      </c>
      <c r="L36" s="17"/>
    </row>
    <row r="37" spans="1:12" ht="12.75" customHeight="1">
      <c r="A37" s="69">
        <v>2011</v>
      </c>
      <c r="B37" s="60">
        <v>100</v>
      </c>
      <c r="C37" s="82">
        <v>12.833947883138988</v>
      </c>
      <c r="D37" s="77">
        <v>39.800046213277525</v>
      </c>
      <c r="E37" s="77">
        <v>11.096393737124558</v>
      </c>
      <c r="F37" s="77">
        <v>23.148295804029669</v>
      </c>
      <c r="G37" s="77">
        <v>5.1049399390114916</v>
      </c>
      <c r="H37" s="77">
        <v>2.4476764810216389</v>
      </c>
      <c r="I37" s="77">
        <v>1.4921681512410867</v>
      </c>
      <c r="J37" s="78">
        <v>4.0762063455386288</v>
      </c>
      <c r="L37" s="17"/>
    </row>
    <row r="38" spans="1:12" ht="12.75" customHeight="1">
      <c r="A38" s="68">
        <v>2012</v>
      </c>
      <c r="B38" s="63">
        <v>100</v>
      </c>
      <c r="C38" s="84">
        <v>12.41647045904509</v>
      </c>
      <c r="D38" s="80">
        <v>39.48020321619012</v>
      </c>
      <c r="E38" s="80">
        <v>10.591335859001811</v>
      </c>
      <c r="F38" s="80">
        <v>24.448277087148483</v>
      </c>
      <c r="G38" s="80">
        <v>5.1210996670122508</v>
      </c>
      <c r="H38" s="80">
        <v>2.3722551118948649</v>
      </c>
      <c r="I38" s="80">
        <v>1.4149557039089726</v>
      </c>
      <c r="J38" s="81">
        <v>4.1554028957984119</v>
      </c>
      <c r="L38" s="17"/>
    </row>
    <row r="39" spans="1:12" ht="12.75" customHeight="1">
      <c r="A39" s="69">
        <v>2013</v>
      </c>
      <c r="B39" s="60">
        <v>100</v>
      </c>
      <c r="C39" s="82">
        <v>12.342917997870074</v>
      </c>
      <c r="D39" s="77">
        <v>39.74924968535192</v>
      </c>
      <c r="E39" s="82">
        <v>10.218801432858941</v>
      </c>
      <c r="F39" s="82">
        <v>24.864943363345919</v>
      </c>
      <c r="G39" s="82">
        <v>5.3357859747636107</v>
      </c>
      <c r="H39" s="82">
        <v>2.310000968147933</v>
      </c>
      <c r="I39" s="82">
        <v>1.1304740697711944</v>
      </c>
      <c r="J39" s="83">
        <v>4.0475037919127379</v>
      </c>
      <c r="L39" s="17"/>
    </row>
    <row r="40" spans="1:12" ht="12.75" customHeight="1">
      <c r="A40" s="70">
        <v>2014</v>
      </c>
      <c r="B40" s="63">
        <v>100</v>
      </c>
      <c r="C40" s="84">
        <v>12.360896888424326</v>
      </c>
      <c r="D40" s="84">
        <v>40.034927150123011</v>
      </c>
      <c r="E40" s="84">
        <v>10.081390457494678</v>
      </c>
      <c r="F40" s="84">
        <v>24.862649619498018</v>
      </c>
      <c r="G40" s="84">
        <v>5.5230149523894507</v>
      </c>
      <c r="H40" s="84">
        <v>2.233298066259608</v>
      </c>
      <c r="I40" s="84">
        <v>1.1070886818187611</v>
      </c>
      <c r="J40" s="85">
        <v>3.796415505615113</v>
      </c>
      <c r="L40" s="17"/>
    </row>
    <row r="41" spans="1:12" ht="12.75" customHeight="1">
      <c r="A41" s="71">
        <v>2015</v>
      </c>
      <c r="B41" s="60">
        <v>100</v>
      </c>
      <c r="C41" s="82">
        <v>11.710742915528757</v>
      </c>
      <c r="D41" s="82">
        <v>40.45165278049334</v>
      </c>
      <c r="E41" s="82">
        <v>9.4609936235028478</v>
      </c>
      <c r="F41" s="82">
        <v>25.638438105089211</v>
      </c>
      <c r="G41" s="82">
        <v>5.655908824289976</v>
      </c>
      <c r="H41" s="82">
        <v>2.3468789222395317</v>
      </c>
      <c r="I41" s="82">
        <v>1.1027997300553134</v>
      </c>
      <c r="J41" s="83">
        <v>3.6310083190897569</v>
      </c>
      <c r="L41" s="17"/>
    </row>
    <row r="42" spans="1:12" ht="12.75" customHeight="1">
      <c r="A42" s="70">
        <v>2016</v>
      </c>
      <c r="B42" s="63">
        <v>100</v>
      </c>
      <c r="C42" s="86">
        <v>11.069017159102447</v>
      </c>
      <c r="D42" s="84">
        <v>42.116268149050669</v>
      </c>
      <c r="E42" s="84">
        <v>8.909851253934411</v>
      </c>
      <c r="F42" s="84">
        <v>24.923850137069753</v>
      </c>
      <c r="G42" s="84">
        <v>6.193839476088943</v>
      </c>
      <c r="H42" s="84">
        <v>2.2140572646969234</v>
      </c>
      <c r="I42" s="84">
        <v>0.99248654685754911</v>
      </c>
      <c r="J42" s="85">
        <v>3.5752360645750838</v>
      </c>
      <c r="L42" s="17"/>
    </row>
    <row r="43" spans="1:12" ht="12.75" customHeight="1">
      <c r="A43" s="71">
        <v>2017</v>
      </c>
      <c r="B43" s="60">
        <v>100</v>
      </c>
      <c r="C43" s="87">
        <v>10.340642368859591</v>
      </c>
      <c r="D43" s="82">
        <v>43.220064153403051</v>
      </c>
      <c r="E43" s="82">
        <v>8.4320946824599208</v>
      </c>
      <c r="F43" s="82">
        <v>24.445400573463353</v>
      </c>
      <c r="G43" s="82">
        <v>6.5206572031299661</v>
      </c>
      <c r="H43" s="82">
        <v>2.2951377628507488</v>
      </c>
      <c r="I43" s="82">
        <v>1.0011527062910792</v>
      </c>
      <c r="J43" s="83">
        <v>3.5701786213119013</v>
      </c>
      <c r="L43" s="17"/>
    </row>
    <row r="44" spans="1:12" ht="12.75" customHeight="1">
      <c r="A44" s="70">
        <v>2018</v>
      </c>
      <c r="B44" s="63">
        <v>100</v>
      </c>
      <c r="C44" s="84">
        <v>10.072405205258036</v>
      </c>
      <c r="D44" s="84">
        <v>43.486995101515724</v>
      </c>
      <c r="E44" s="84">
        <v>8.4699246260163932</v>
      </c>
      <c r="F44" s="84">
        <v>24.360805528525013</v>
      </c>
      <c r="G44" s="84">
        <v>6.630601507479672</v>
      </c>
      <c r="H44" s="84">
        <v>2.3921756197324799</v>
      </c>
      <c r="I44" s="84">
        <v>0.98926291830911584</v>
      </c>
      <c r="J44" s="85">
        <v>3.5928815292507132</v>
      </c>
      <c r="L44" s="17"/>
    </row>
    <row r="45" spans="1:12" ht="12.75" customHeight="1">
      <c r="A45" s="71">
        <v>2019</v>
      </c>
      <c r="B45" s="60">
        <f>SUM(C45:J45)</f>
        <v>99.988310587685206</v>
      </c>
      <c r="C45" s="87">
        <v>9.8083910498066373</v>
      </c>
      <c r="D45" s="82">
        <v>43.504096164898641</v>
      </c>
      <c r="E45" s="82">
        <v>8.592367463170234</v>
      </c>
      <c r="F45" s="82">
        <v>24.1701329021239</v>
      </c>
      <c r="G45" s="82">
        <v>7.0383250370976498</v>
      </c>
      <c r="H45" s="82">
        <v>2.3443765809118391</v>
      </c>
      <c r="I45" s="82">
        <v>1.0189271067730403</v>
      </c>
      <c r="J45" s="83">
        <v>3.5116942829032602</v>
      </c>
      <c r="K45" s="88"/>
      <c r="L45" s="17"/>
    </row>
    <row r="46" spans="1:12" ht="12.75" customHeight="1">
      <c r="A46" s="70">
        <v>2020</v>
      </c>
      <c r="B46" s="63">
        <f>SUM(C46:J46)</f>
        <v>99.990331992472761</v>
      </c>
      <c r="C46" s="84">
        <v>9.5592424425530442</v>
      </c>
      <c r="D46" s="84">
        <v>44.380643267786546</v>
      </c>
      <c r="E46" s="84">
        <v>8.1580719230702829</v>
      </c>
      <c r="F46" s="84">
        <v>24.014985411667215</v>
      </c>
      <c r="G46" s="84">
        <v>7.0124130310930024</v>
      </c>
      <c r="H46" s="84">
        <v>2.4529116240526219</v>
      </c>
      <c r="I46" s="84">
        <v>1.0441448129413187</v>
      </c>
      <c r="J46" s="85">
        <v>3.3679194793087377</v>
      </c>
      <c r="K46" s="88"/>
      <c r="L46" s="17"/>
    </row>
    <row r="47" spans="1:12" ht="12.75" customHeight="1">
      <c r="A47" s="71">
        <v>2021</v>
      </c>
      <c r="B47" s="60">
        <f>SUM(C47:J47)</f>
        <v>99.974249991257707</v>
      </c>
      <c r="C47" s="82">
        <v>9.3968457828797405</v>
      </c>
      <c r="D47" s="82">
        <v>45.277416606530331</v>
      </c>
      <c r="E47" s="82">
        <v>8.5445522836442933</v>
      </c>
      <c r="F47" s="82">
        <v>23.19757886337554</v>
      </c>
      <c r="G47" s="82">
        <v>6.7089899320644824</v>
      </c>
      <c r="H47" s="82">
        <v>2.3159112800933359</v>
      </c>
      <c r="I47" s="82">
        <v>1.1066145732333428</v>
      </c>
      <c r="J47" s="83">
        <v>3.4263406694366472</v>
      </c>
      <c r="K47" s="88"/>
      <c r="L47" s="17"/>
    </row>
    <row r="48" spans="1:12" ht="12.75" customHeight="1">
      <c r="A48" s="73">
        <v>2022</v>
      </c>
      <c r="B48" s="89">
        <f>SUM(C48:J48)</f>
        <v>99.992365373316645</v>
      </c>
      <c r="C48" s="90">
        <v>8.952761577247486</v>
      </c>
      <c r="D48" s="90">
        <v>45.127946385004265</v>
      </c>
      <c r="E48" s="90">
        <v>8.3984212919779999</v>
      </c>
      <c r="F48" s="90">
        <v>23.984677636186802</v>
      </c>
      <c r="G48" s="90">
        <v>6.9412034163294711</v>
      </c>
      <c r="H48" s="90">
        <v>2.2127139770098156</v>
      </c>
      <c r="I48" s="90">
        <v>1.0598853478236334</v>
      </c>
      <c r="J48" s="91">
        <v>3.3147557417371765</v>
      </c>
      <c r="K48" s="88"/>
      <c r="L48" s="17"/>
    </row>
    <row r="49" spans="1:10" ht="12.75" customHeight="1">
      <c r="A49" s="311" t="s">
        <v>101</v>
      </c>
      <c r="B49" s="311"/>
      <c r="C49" s="311"/>
      <c r="D49" s="311"/>
      <c r="E49" s="311"/>
      <c r="F49" s="311"/>
      <c r="G49" s="311"/>
      <c r="H49" s="311"/>
      <c r="I49" s="311"/>
      <c r="J49" s="311"/>
    </row>
    <row r="50" spans="1:10" ht="12.75" customHeight="1">
      <c r="A50" s="69">
        <v>1995</v>
      </c>
      <c r="B50" s="77">
        <v>41.2</v>
      </c>
      <c r="C50" s="77">
        <v>70.396071314188106</v>
      </c>
      <c r="D50" s="77">
        <v>48.791522641433893</v>
      </c>
      <c r="E50" s="77">
        <v>43.478460549278957</v>
      </c>
      <c r="F50" s="77">
        <v>14.272050411657697</v>
      </c>
      <c r="G50" s="77">
        <v>44.579710144927539</v>
      </c>
      <c r="H50" s="77">
        <v>49.482305671457269</v>
      </c>
      <c r="I50" s="77">
        <v>51.912793089263673</v>
      </c>
      <c r="J50" s="78">
        <v>63.1</v>
      </c>
    </row>
    <row r="51" spans="1:10" ht="12.75" customHeight="1">
      <c r="A51" s="68">
        <v>2000</v>
      </c>
      <c r="B51" s="80">
        <v>45.6</v>
      </c>
      <c r="C51" s="80">
        <v>70.502287853577371</v>
      </c>
      <c r="D51" s="80">
        <v>50.724005939164428</v>
      </c>
      <c r="E51" s="80">
        <v>47.002967359050444</v>
      </c>
      <c r="F51" s="80">
        <v>18.185613595618751</v>
      </c>
      <c r="G51" s="80">
        <v>47.617702448210927</v>
      </c>
      <c r="H51" s="80">
        <v>55.996457041629768</v>
      </c>
      <c r="I51" s="80">
        <v>53.474676089517082</v>
      </c>
      <c r="J51" s="81">
        <v>64.7</v>
      </c>
    </row>
    <row r="52" spans="1:10" ht="12.75" customHeight="1">
      <c r="A52" s="69">
        <v>2005</v>
      </c>
      <c r="B52" s="77">
        <v>50.8</v>
      </c>
      <c r="C52" s="77">
        <v>74.236777084467519</v>
      </c>
      <c r="D52" s="77">
        <v>56.154220246779538</v>
      </c>
      <c r="E52" s="77">
        <v>55.260458839406212</v>
      </c>
      <c r="F52" s="77">
        <v>20.736396640244035</v>
      </c>
      <c r="G52" s="77">
        <v>57.324193957857325</v>
      </c>
      <c r="H52" s="77">
        <v>60.764001294917449</v>
      </c>
      <c r="I52" s="77">
        <v>49.895688456189156</v>
      </c>
      <c r="J52" s="78">
        <v>65.3</v>
      </c>
    </row>
    <row r="53" spans="1:10" ht="12.75" customHeight="1">
      <c r="A53" s="68">
        <v>2006</v>
      </c>
      <c r="B53" s="80">
        <v>51.6</v>
      </c>
      <c r="C53" s="80">
        <v>74.880304082453137</v>
      </c>
      <c r="D53" s="80">
        <v>56.78120532937595</v>
      </c>
      <c r="E53" s="80">
        <v>55.833333333333336</v>
      </c>
      <c r="F53" s="80">
        <v>20.893245744269766</v>
      </c>
      <c r="G53" s="80">
        <v>60.425183973834827</v>
      </c>
      <c r="H53" s="80">
        <v>61.072747711578614</v>
      </c>
      <c r="I53" s="80">
        <v>51.140379055573405</v>
      </c>
      <c r="J53" s="81">
        <v>66</v>
      </c>
    </row>
    <row r="54" spans="1:10" ht="12.75" customHeight="1">
      <c r="A54" s="92">
        <v>2007</v>
      </c>
      <c r="B54" s="93">
        <v>51.799047011593444</v>
      </c>
      <c r="C54" s="93">
        <v>74.958866987127777</v>
      </c>
      <c r="D54" s="93">
        <v>56.794502776989496</v>
      </c>
      <c r="E54" s="93">
        <v>56.477856086313402</v>
      </c>
      <c r="F54" s="93">
        <v>20.696874532675341</v>
      </c>
      <c r="G54" s="93">
        <v>62.090133253481063</v>
      </c>
      <c r="H54" s="93">
        <v>61.631466176920725</v>
      </c>
      <c r="I54" s="93">
        <v>50.742358078602621</v>
      </c>
      <c r="J54" s="94">
        <v>65.96788152706992</v>
      </c>
    </row>
    <row r="55" spans="1:10" ht="12.75" customHeight="1">
      <c r="A55" s="68">
        <v>2008</v>
      </c>
      <c r="B55" s="80">
        <v>52.201168531044381</v>
      </c>
      <c r="C55" s="80">
        <v>74.979428383345208</v>
      </c>
      <c r="D55" s="80">
        <v>57.373444556193178</v>
      </c>
      <c r="E55" s="80">
        <v>56.138364320414944</v>
      </c>
      <c r="F55" s="80">
        <v>20.593362272276718</v>
      </c>
      <c r="G55" s="80">
        <v>64.21052631578948</v>
      </c>
      <c r="H55" s="80">
        <v>61.104941699056084</v>
      </c>
      <c r="I55" s="80">
        <v>49.749749749749753</v>
      </c>
      <c r="J55" s="81">
        <v>66.508717031738939</v>
      </c>
    </row>
    <row r="56" spans="1:10" ht="12.75" customHeight="1">
      <c r="A56" s="92">
        <v>2009</v>
      </c>
      <c r="B56" s="93">
        <v>51.716140199048034</v>
      </c>
      <c r="C56" s="93">
        <v>75.074966394374925</v>
      </c>
      <c r="D56" s="93">
        <v>56.904667823457658</v>
      </c>
      <c r="E56" s="93">
        <v>53.868768778470589</v>
      </c>
      <c r="F56" s="93">
        <v>20.519030060621208</v>
      </c>
      <c r="G56" s="93">
        <v>65.248976357152287</v>
      </c>
      <c r="H56" s="93">
        <v>61.883814206236252</v>
      </c>
      <c r="I56" s="93">
        <v>47.956403269754766</v>
      </c>
      <c r="J56" s="94">
        <v>65.185377685377688</v>
      </c>
    </row>
    <row r="57" spans="1:10" ht="12.75" customHeight="1">
      <c r="A57" s="68">
        <v>2010</v>
      </c>
      <c r="B57" s="80">
        <v>51.953160766546503</v>
      </c>
      <c r="C57" s="80">
        <v>74.169597499023055</v>
      </c>
      <c r="D57" s="80">
        <v>58.256838434390431</v>
      </c>
      <c r="E57" s="80">
        <v>53.887195121951216</v>
      </c>
      <c r="F57" s="80">
        <v>20.139894241172797</v>
      </c>
      <c r="G57" s="80">
        <v>65.615556431480755</v>
      </c>
      <c r="H57" s="80">
        <v>62.596491228070171</v>
      </c>
      <c r="I57" s="80">
        <v>45.85408096990691</v>
      </c>
      <c r="J57" s="81">
        <v>65.812182741116757</v>
      </c>
    </row>
    <row r="58" spans="1:10" ht="12.75" customHeight="1">
      <c r="A58" s="69">
        <v>2011</v>
      </c>
      <c r="B58" s="82">
        <v>51.395022634742602</v>
      </c>
      <c r="C58" s="82">
        <v>74.175225053886138</v>
      </c>
      <c r="D58" s="82">
        <v>58.19009926897477</v>
      </c>
      <c r="E58" s="82">
        <v>51.396058188643835</v>
      </c>
      <c r="F58" s="82">
        <v>20.726015071420537</v>
      </c>
      <c r="G58" s="82">
        <v>65.47877087849038</v>
      </c>
      <c r="H58" s="82">
        <v>61.773700305810394</v>
      </c>
      <c r="I58" s="82">
        <v>43.555070883315153</v>
      </c>
      <c r="J58" s="83">
        <v>66.483033932135697</v>
      </c>
    </row>
    <row r="59" spans="1:10" ht="12.75" customHeight="1">
      <c r="A59" s="68">
        <v>2012</v>
      </c>
      <c r="B59" s="84">
        <v>51.314348832928005</v>
      </c>
      <c r="C59" s="84">
        <v>74.237852460722081</v>
      </c>
      <c r="D59" s="84">
        <v>58.872372974255349</v>
      </c>
      <c r="E59" s="84">
        <v>51.742749977129264</v>
      </c>
      <c r="F59" s="84">
        <v>20.883258253299338</v>
      </c>
      <c r="G59" s="84">
        <v>67.917507568113024</v>
      </c>
      <c r="H59" s="84">
        <v>63.267528931245742</v>
      </c>
      <c r="I59" s="84">
        <v>40.08217301985848</v>
      </c>
      <c r="J59" s="85">
        <v>65.498212342608426</v>
      </c>
    </row>
    <row r="60" spans="1:10" ht="12.75" customHeight="1">
      <c r="A60" s="69">
        <v>2013</v>
      </c>
      <c r="B60" s="82">
        <v>51.530319166101911</v>
      </c>
      <c r="C60" s="82">
        <v>74.2280440295971</v>
      </c>
      <c r="D60" s="82">
        <v>59.526187170681411</v>
      </c>
      <c r="E60" s="82">
        <v>51.615348176219797</v>
      </c>
      <c r="F60" s="82">
        <v>21.317603083751898</v>
      </c>
      <c r="G60" s="82">
        <v>67.031571307608559</v>
      </c>
      <c r="H60" s="82">
        <v>61.665269628387819</v>
      </c>
      <c r="I60" s="82">
        <v>42.27804738795318</v>
      </c>
      <c r="J60" s="83">
        <v>65.547759527985974</v>
      </c>
    </row>
    <row r="61" spans="1:10" ht="12.75" customHeight="1">
      <c r="A61" s="70">
        <v>2014</v>
      </c>
      <c r="B61" s="84">
        <v>51.2</v>
      </c>
      <c r="C61" s="84">
        <v>74.342580179436936</v>
      </c>
      <c r="D61" s="84">
        <v>59.138886235552576</v>
      </c>
      <c r="E61" s="84">
        <v>50.311363995574524</v>
      </c>
      <c r="F61" s="84">
        <v>21.091286626163193</v>
      </c>
      <c r="G61" s="84">
        <v>67.018637124228263</v>
      </c>
      <c r="H61" s="84">
        <v>60.930365296803657</v>
      </c>
      <c r="I61" s="84">
        <v>43.26424870466321</v>
      </c>
      <c r="J61" s="85">
        <v>65.23125996810208</v>
      </c>
    </row>
    <row r="62" spans="1:10" ht="12.75" customHeight="1">
      <c r="A62" s="71">
        <v>2015</v>
      </c>
      <c r="B62" s="82">
        <v>51.075363763079388</v>
      </c>
      <c r="C62" s="82">
        <v>74.447286926080508</v>
      </c>
      <c r="D62" s="82">
        <v>59.59087259204977</v>
      </c>
      <c r="E62" s="82">
        <v>49.725009166361126</v>
      </c>
      <c r="F62" s="82">
        <v>21.265682656826566</v>
      </c>
      <c r="G62" s="82">
        <v>68.257596877613608</v>
      </c>
      <c r="H62" s="82">
        <v>59.459822628325718</v>
      </c>
      <c r="I62" s="82">
        <v>44.094938518730345</v>
      </c>
      <c r="J62" s="83">
        <v>64.773319437206879</v>
      </c>
    </row>
    <row r="63" spans="1:10" ht="12.75" customHeight="1">
      <c r="A63" s="70">
        <v>2016</v>
      </c>
      <c r="B63" s="84">
        <v>52.013846583409482</v>
      </c>
      <c r="C63" s="86">
        <v>73.900705153929948</v>
      </c>
      <c r="D63" s="84">
        <v>60.499333268041312</v>
      </c>
      <c r="E63" s="84">
        <v>51.187635767956984</v>
      </c>
      <c r="F63" s="84">
        <v>22.018535492412671</v>
      </c>
      <c r="G63" s="84">
        <v>68.818195789150153</v>
      </c>
      <c r="H63" s="84">
        <v>58.842075093149901</v>
      </c>
      <c r="I63" s="84">
        <v>44.117647058823529</v>
      </c>
      <c r="J63" s="85">
        <v>64.270500532481364</v>
      </c>
    </row>
    <row r="64" spans="1:10" ht="12.75" customHeight="1">
      <c r="A64" s="71">
        <v>2017</v>
      </c>
      <c r="B64" s="82">
        <v>52.648495220603586</v>
      </c>
      <c r="C64" s="87">
        <v>73.671790094705784</v>
      </c>
      <c r="D64" s="82">
        <v>61.287470747743399</v>
      </c>
      <c r="E64" s="82">
        <v>51.228056814287349</v>
      </c>
      <c r="F64" s="82">
        <v>22.941431442344317</v>
      </c>
      <c r="G64" s="82">
        <v>67.731928304116607</v>
      </c>
      <c r="H64" s="82">
        <v>59.806939003917179</v>
      </c>
      <c r="I64" s="82">
        <v>41.629249518922386</v>
      </c>
      <c r="J64" s="83">
        <v>65.176724525586835</v>
      </c>
    </row>
    <row r="65" spans="1:10" ht="12.75" customHeight="1">
      <c r="A65" s="70">
        <v>2018</v>
      </c>
      <c r="B65" s="84">
        <v>53.050419752271935</v>
      </c>
      <c r="C65" s="86">
        <v>74.786310790895698</v>
      </c>
      <c r="D65" s="84">
        <v>61.199396205805833</v>
      </c>
      <c r="E65" s="84">
        <v>52.412665030961556</v>
      </c>
      <c r="F65" s="84">
        <v>23.558245656795439</v>
      </c>
      <c r="G65" s="84">
        <v>68.499079647778714</v>
      </c>
      <c r="H65" s="84">
        <v>59.790402647545505</v>
      </c>
      <c r="I65" s="84">
        <v>42.914304768256088</v>
      </c>
      <c r="J65" s="85">
        <v>64.744766801322072</v>
      </c>
    </row>
    <row r="66" spans="1:10" ht="12.75" customHeight="1">
      <c r="A66" s="71">
        <v>2019</v>
      </c>
      <c r="B66" s="82">
        <v>53.514129577135506</v>
      </c>
      <c r="C66" s="87">
        <v>75.161386433608101</v>
      </c>
      <c r="D66" s="82">
        <v>61.491267353336319</v>
      </c>
      <c r="E66" s="82">
        <v>53.922606001058128</v>
      </c>
      <c r="F66" s="82">
        <v>24.082109703507665</v>
      </c>
      <c r="G66" s="82">
        <v>67.613950913452669</v>
      </c>
      <c r="H66" s="82">
        <v>61.16343490304709</v>
      </c>
      <c r="I66" s="82">
        <v>44.518801784576162</v>
      </c>
      <c r="J66" s="83">
        <v>65.011558021266751</v>
      </c>
    </row>
    <row r="67" spans="1:10" ht="12.75" customHeight="1">
      <c r="A67" s="70">
        <v>2020</v>
      </c>
      <c r="B67" s="84">
        <v>53.7154498213145</v>
      </c>
      <c r="C67" s="84">
        <v>75.766660646559515</v>
      </c>
      <c r="D67" s="84">
        <v>60.501194245835698</v>
      </c>
      <c r="E67" s="84">
        <v>55.153002920387692</v>
      </c>
      <c r="F67" s="84">
        <v>24.809132866529595</v>
      </c>
      <c r="G67" s="84">
        <v>69.900044315328174</v>
      </c>
      <c r="H67" s="84">
        <v>63.358671171171167</v>
      </c>
      <c r="I67" s="84">
        <v>46.593915343915342</v>
      </c>
      <c r="J67" s="85">
        <v>65.788394504818541</v>
      </c>
    </row>
    <row r="68" spans="1:10" ht="12.75" customHeight="1">
      <c r="A68" s="71">
        <v>2021</v>
      </c>
      <c r="B68" s="82">
        <v>54.528663574546279</v>
      </c>
      <c r="C68" s="82">
        <v>76.213674346222803</v>
      </c>
      <c r="D68" s="82">
        <v>61.059778411245134</v>
      </c>
      <c r="E68" s="82">
        <v>55.554728774462383</v>
      </c>
      <c r="F68" s="82">
        <v>25.848624796151899</v>
      </c>
      <c r="G68" s="82">
        <v>70.688021228203183</v>
      </c>
      <c r="H68" s="82">
        <v>62.443376801647219</v>
      </c>
      <c r="I68" s="82">
        <v>48.376903188738865</v>
      </c>
      <c r="J68" s="83">
        <v>65.50380404527742</v>
      </c>
    </row>
    <row r="69" spans="1:10" ht="12.75" customHeight="1">
      <c r="A69" s="73">
        <v>2022</v>
      </c>
      <c r="B69" s="90">
        <v>54.244022585217365</v>
      </c>
      <c r="C69" s="95">
        <v>76.148455748767191</v>
      </c>
      <c r="D69" s="90">
        <v>61.3547428504178</v>
      </c>
      <c r="E69" s="90">
        <v>56.59064859096479</v>
      </c>
      <c r="F69" s="90">
        <v>25.391662976085033</v>
      </c>
      <c r="G69" s="90">
        <v>70.111424609057437</v>
      </c>
      <c r="H69" s="90">
        <v>62.1962196219622</v>
      </c>
      <c r="I69" s="90">
        <v>46.41403069213905</v>
      </c>
      <c r="J69" s="91">
        <v>64.9809733627078</v>
      </c>
    </row>
    <row r="70" spans="1:10" ht="12.75" customHeight="1">
      <c r="A70" s="311" t="s">
        <v>102</v>
      </c>
      <c r="B70" s="311"/>
      <c r="C70" s="311"/>
      <c r="D70" s="311"/>
      <c r="E70" s="311"/>
      <c r="F70" s="311"/>
      <c r="G70" s="311"/>
      <c r="H70" s="311"/>
      <c r="I70" s="311"/>
      <c r="J70" s="311"/>
    </row>
    <row r="71" spans="1:10" ht="12.75" customHeight="1">
      <c r="A71" s="69">
        <v>1995</v>
      </c>
      <c r="B71" s="77">
        <v>36.424637717940257</v>
      </c>
      <c r="C71" s="77">
        <v>4.515853528344187</v>
      </c>
      <c r="D71" s="77">
        <v>45.310894313283242</v>
      </c>
      <c r="E71" s="77">
        <v>3.9358868375126295</v>
      </c>
      <c r="F71" s="77">
        <v>55.092740196170368</v>
      </c>
      <c r="G71" s="77" t="s">
        <v>20</v>
      </c>
      <c r="H71" s="77">
        <v>35.203214340905582</v>
      </c>
      <c r="I71" s="77" t="s">
        <v>20</v>
      </c>
      <c r="J71" s="78">
        <v>22.884615384615383</v>
      </c>
    </row>
    <row r="72" spans="1:10" ht="12.75" customHeight="1">
      <c r="A72" s="68">
        <v>2000</v>
      </c>
      <c r="B72" s="80">
        <v>35.745015680369534</v>
      </c>
      <c r="C72" s="80">
        <v>5.2724625623960071</v>
      </c>
      <c r="D72" s="80">
        <v>43.70734631049843</v>
      </c>
      <c r="E72" s="80">
        <v>3.6557863501483676</v>
      </c>
      <c r="F72" s="80">
        <v>56.347159802549172</v>
      </c>
      <c r="G72" s="80" t="s">
        <v>20</v>
      </c>
      <c r="H72" s="80">
        <v>37.431355181576613</v>
      </c>
      <c r="I72" s="80" t="s">
        <v>20</v>
      </c>
      <c r="J72" s="81">
        <v>26.605504587155966</v>
      </c>
    </row>
    <row r="73" spans="1:10" ht="12.75" customHeight="1">
      <c r="A73" s="69">
        <v>2005</v>
      </c>
      <c r="B73" s="77">
        <v>39.238515697137579</v>
      </c>
      <c r="C73" s="77">
        <v>6.5957535910214</v>
      </c>
      <c r="D73" s="77">
        <v>47.908255013062806</v>
      </c>
      <c r="E73" s="77">
        <v>6.0350877192982457</v>
      </c>
      <c r="F73" s="77">
        <v>48.712165152198665</v>
      </c>
      <c r="G73" s="77">
        <v>10.23948548701024</v>
      </c>
      <c r="H73" s="77">
        <v>42.942699902881195</v>
      </c>
      <c r="I73" s="77" t="s">
        <v>20</v>
      </c>
      <c r="J73" s="78">
        <v>30.905145691258522</v>
      </c>
    </row>
    <row r="74" spans="1:10" ht="12.75" customHeight="1">
      <c r="A74" s="68">
        <v>2006</v>
      </c>
      <c r="B74" s="80">
        <v>38.008533304345463</v>
      </c>
      <c r="C74" s="80">
        <v>6.4105844084646035</v>
      </c>
      <c r="D74" s="80">
        <v>46.590574293726746</v>
      </c>
      <c r="E74" s="80">
        <v>6.905458089668616</v>
      </c>
      <c r="F74" s="80">
        <v>47.908234863430209</v>
      </c>
      <c r="G74" s="80">
        <v>12.31398201144726</v>
      </c>
      <c r="H74" s="80">
        <v>43.327444997591137</v>
      </c>
      <c r="I74" s="80" t="s">
        <v>20</v>
      </c>
      <c r="J74" s="81">
        <v>28.64895744073122</v>
      </c>
    </row>
    <row r="75" spans="1:10" ht="12.75" customHeight="1">
      <c r="A75" s="92">
        <v>2007</v>
      </c>
      <c r="B75" s="93">
        <v>37.517144203070742</v>
      </c>
      <c r="C75" s="93">
        <v>7.294254282672517</v>
      </c>
      <c r="D75" s="93">
        <v>45.119998378400297</v>
      </c>
      <c r="E75" s="93">
        <v>5.5990602975724357</v>
      </c>
      <c r="F75" s="93">
        <v>47.932555705099446</v>
      </c>
      <c r="G75" s="93">
        <v>13.183111244198233</v>
      </c>
      <c r="H75" s="93">
        <v>44.306703397612488</v>
      </c>
      <c r="I75" s="77" t="s">
        <v>20</v>
      </c>
      <c r="J75" s="94">
        <v>33.474372535820748</v>
      </c>
    </row>
    <row r="76" spans="1:10" ht="12.75" customHeight="1">
      <c r="A76" s="68">
        <v>2008</v>
      </c>
      <c r="B76" s="80">
        <v>37.612956721356788</v>
      </c>
      <c r="C76" s="80">
        <v>6.2894289319216634</v>
      </c>
      <c r="D76" s="80">
        <v>46.614999309787223</v>
      </c>
      <c r="E76" s="80">
        <v>5.8004894619571177</v>
      </c>
      <c r="F76" s="80">
        <v>49.996582014560623</v>
      </c>
      <c r="G76" s="80">
        <v>15.62913907284768</v>
      </c>
      <c r="H76" s="80">
        <v>45.058300943920045</v>
      </c>
      <c r="I76" s="80" t="s">
        <v>20</v>
      </c>
      <c r="J76" s="81">
        <v>33.589628967367005</v>
      </c>
    </row>
    <row r="77" spans="1:10" ht="12.75" customHeight="1">
      <c r="A77" s="92">
        <v>2009</v>
      </c>
      <c r="B77" s="93">
        <v>38.149026395499789</v>
      </c>
      <c r="C77" s="93">
        <v>3.9499534691345262</v>
      </c>
      <c r="D77" s="93">
        <v>47.090556118679885</v>
      </c>
      <c r="E77" s="93">
        <v>5.7700384453849383</v>
      </c>
      <c r="F77" s="93">
        <v>51.120242484844702</v>
      </c>
      <c r="G77" s="93">
        <v>17.771760665698057</v>
      </c>
      <c r="H77" s="93">
        <v>45.064044507698284</v>
      </c>
      <c r="I77" s="77" t="s">
        <v>20</v>
      </c>
      <c r="J77" s="94">
        <v>32.718295218295218</v>
      </c>
    </row>
    <row r="78" spans="1:10" ht="12.75" customHeight="1">
      <c r="A78" s="68">
        <v>2010</v>
      </c>
      <c r="B78" s="80">
        <v>37.949545748963146</v>
      </c>
      <c r="C78" s="80">
        <v>3.2330337371369025</v>
      </c>
      <c r="D78" s="80">
        <v>46.56757957565241</v>
      </c>
      <c r="E78" s="80">
        <v>5.63719512195122</v>
      </c>
      <c r="F78" s="80">
        <v>51.466756068941343</v>
      </c>
      <c r="G78" s="80">
        <v>20.292996978058074</v>
      </c>
      <c r="H78" s="80">
        <v>45.347368421052629</v>
      </c>
      <c r="I78" s="80">
        <v>0.15154795410261962</v>
      </c>
      <c r="J78" s="81">
        <v>35.270727580372252</v>
      </c>
    </row>
    <row r="79" spans="1:10" ht="12.75" customHeight="1">
      <c r="A79" s="69">
        <v>2011</v>
      </c>
      <c r="B79" s="82">
        <v>37.917994213576939</v>
      </c>
      <c r="C79" s="82">
        <v>3.4487130721440344</v>
      </c>
      <c r="D79" s="82">
        <v>47.260699625492663</v>
      </c>
      <c r="E79" s="82">
        <v>5.8188643829188171</v>
      </c>
      <c r="F79" s="82">
        <v>49.593690248565963</v>
      </c>
      <c r="G79" s="82">
        <v>22.950401632028562</v>
      </c>
      <c r="H79" s="82">
        <v>44.196250498603909</v>
      </c>
      <c r="I79" s="82">
        <v>0.10905125408942204</v>
      </c>
      <c r="J79" s="83">
        <v>34.802395209580837</v>
      </c>
    </row>
    <row r="80" spans="1:10" ht="12.75" customHeight="1">
      <c r="A80" s="68">
        <v>2012</v>
      </c>
      <c r="B80" s="84">
        <v>38.668565762658218</v>
      </c>
      <c r="C80" s="84">
        <v>3.7092914368952243</v>
      </c>
      <c r="D80" s="84">
        <v>48.80193718862229</v>
      </c>
      <c r="E80" s="84">
        <v>6.019577348824444</v>
      </c>
      <c r="F80" s="84">
        <v>48.281966260221679</v>
      </c>
      <c r="G80" s="84">
        <v>22.464682139253281</v>
      </c>
      <c r="H80" s="84">
        <v>43.32198774676651</v>
      </c>
      <c r="I80" s="84">
        <v>0.38803926044282128</v>
      </c>
      <c r="J80" s="85">
        <v>35.325664542204258</v>
      </c>
    </row>
    <row r="81" spans="1:10" ht="12.75" customHeight="1">
      <c r="A81" s="69">
        <v>2013</v>
      </c>
      <c r="B81" s="82">
        <v>40.088424177881052</v>
      </c>
      <c r="C81" s="82">
        <v>3.8408241169242032</v>
      </c>
      <c r="D81" s="82">
        <v>51.348937655779359</v>
      </c>
      <c r="E81" s="82">
        <v>6.20558976788252</v>
      </c>
      <c r="F81" s="82">
        <v>48.336772703085053</v>
      </c>
      <c r="G81" s="82">
        <v>23.896213862344258</v>
      </c>
      <c r="H81" s="82">
        <v>41.282481139983233</v>
      </c>
      <c r="I81" s="82">
        <v>0.51384527547816161</v>
      </c>
      <c r="J81" s="83">
        <v>35.839579014511244</v>
      </c>
    </row>
    <row r="82" spans="1:10" ht="12.75" customHeight="1">
      <c r="A82" s="70">
        <v>2014</v>
      </c>
      <c r="B82" s="84">
        <v>41.041313464798783</v>
      </c>
      <c r="C82" s="84">
        <v>3.7331133340208309</v>
      </c>
      <c r="D82" s="84">
        <v>52.130098385710191</v>
      </c>
      <c r="E82" s="84">
        <v>6.0976766239924141</v>
      </c>
      <c r="F82" s="84">
        <v>49.460380937732317</v>
      </c>
      <c r="G82" s="84">
        <v>28.584617160002306</v>
      </c>
      <c r="H82" s="84">
        <v>43.964041095890408</v>
      </c>
      <c r="I82" s="84">
        <v>1.0938399539435808</v>
      </c>
      <c r="J82" s="85">
        <v>32.712163183077308</v>
      </c>
    </row>
    <row r="83" spans="1:10" ht="12.75" customHeight="1">
      <c r="A83" s="71">
        <v>2015</v>
      </c>
      <c r="B83" s="82">
        <v>43.228992563906878</v>
      </c>
      <c r="C83" s="82">
        <v>4.1039450653022751</v>
      </c>
      <c r="D83" s="82">
        <v>53.676923436732594</v>
      </c>
      <c r="E83" s="82">
        <v>6.793106896436786</v>
      </c>
      <c r="F83" s="82">
        <v>50.432964329643291</v>
      </c>
      <c r="G83" s="82">
        <v>32.026763311959854</v>
      </c>
      <c r="H83" s="82">
        <v>46.815372211771027</v>
      </c>
      <c r="I83" s="82">
        <v>1.7729482413497282</v>
      </c>
      <c r="J83" s="83">
        <v>36.781309709918361</v>
      </c>
    </row>
    <row r="84" spans="1:10" ht="12.75" customHeight="1">
      <c r="A84" s="70">
        <v>2016</v>
      </c>
      <c r="B84" s="84">
        <v>45.256641716931021</v>
      </c>
      <c r="C84" s="86">
        <v>4.0732672132087373</v>
      </c>
      <c r="D84" s="84">
        <v>54.92364600676526</v>
      </c>
      <c r="E84" s="84">
        <v>7.6887464387464384</v>
      </c>
      <c r="F84" s="84">
        <v>65.343975964965878</v>
      </c>
      <c r="G84" s="84">
        <v>34.931612110035346</v>
      </c>
      <c r="H84" s="84">
        <v>45.715104614502721</v>
      </c>
      <c r="I84" s="84">
        <v>1.9820971867007673</v>
      </c>
      <c r="J84" s="85">
        <v>42.154774582889601</v>
      </c>
    </row>
    <row r="85" spans="1:10" ht="12.75" customHeight="1">
      <c r="A85" s="71">
        <v>2017</v>
      </c>
      <c r="B85" s="82">
        <v>46.063941484904042</v>
      </c>
      <c r="C85" s="87">
        <v>4.3595714951094555</v>
      </c>
      <c r="D85" s="82">
        <v>54.506147617101888</v>
      </c>
      <c r="E85" s="82">
        <v>7.5511214348273095</v>
      </c>
      <c r="F85" s="82">
        <v>66.255106195736417</v>
      </c>
      <c r="G85" s="82">
        <v>36.990348631081346</v>
      </c>
      <c r="H85" s="82">
        <v>46.334639059876885</v>
      </c>
      <c r="I85" s="82">
        <v>2.3733162283515075</v>
      </c>
      <c r="J85" s="83">
        <v>43.601043259285902</v>
      </c>
    </row>
    <row r="86" spans="1:10" ht="12.75" customHeight="1">
      <c r="A86" s="70">
        <v>2018</v>
      </c>
      <c r="B86" s="84">
        <v>47.008296086160541</v>
      </c>
      <c r="C86" s="86">
        <v>4.4113312592107423</v>
      </c>
      <c r="D86" s="84">
        <v>56.128586924366431</v>
      </c>
      <c r="E86" s="84">
        <v>7.672235853098103</v>
      </c>
      <c r="F86" s="84">
        <v>67.013310584826201</v>
      </c>
      <c r="G86" s="84">
        <v>36.490721854634103</v>
      </c>
      <c r="H86" s="84">
        <v>47.531715388858245</v>
      </c>
      <c r="I86" s="84">
        <v>4.1013671223741248</v>
      </c>
      <c r="J86" s="85">
        <v>44.06904149834741</v>
      </c>
    </row>
    <row r="87" spans="1:10" ht="12.75" customHeight="1">
      <c r="A87" s="71">
        <v>2019</v>
      </c>
      <c r="B87" s="82">
        <v>47.315169285419735</v>
      </c>
      <c r="C87" s="87">
        <v>4.7273810706127719</v>
      </c>
      <c r="D87" s="82">
        <v>56.635318704284224</v>
      </c>
      <c r="E87" s="82">
        <v>7.5126596629128555</v>
      </c>
      <c r="F87" s="82">
        <v>66.480379381221695</v>
      </c>
      <c r="G87" s="82">
        <v>39.084701974534049</v>
      </c>
      <c r="H87" s="82">
        <v>47.354570637119117</v>
      </c>
      <c r="I87" s="82">
        <v>3.8559592096876991</v>
      </c>
      <c r="J87" s="83">
        <v>45.520110957004164</v>
      </c>
    </row>
    <row r="88" spans="1:10" ht="12.75" customHeight="1">
      <c r="A88" s="70">
        <v>2020</v>
      </c>
      <c r="B88" s="84">
        <v>49.28715708785802</v>
      </c>
      <c r="C88" s="84">
        <v>4.7354162904099697</v>
      </c>
      <c r="D88" s="84">
        <v>60.214886449394321</v>
      </c>
      <c r="E88" s="84">
        <v>8.5156812121725149</v>
      </c>
      <c r="F88" s="84">
        <v>67.209673477016864</v>
      </c>
      <c r="G88" s="84">
        <v>36.205623122753458</v>
      </c>
      <c r="H88" s="84">
        <v>46.241554054054049</v>
      </c>
      <c r="I88" s="84">
        <v>8.3002645502645507</v>
      </c>
      <c r="J88" s="85">
        <v>45.007176542956735</v>
      </c>
    </row>
    <row r="89" spans="1:10" ht="12.75" customHeight="1">
      <c r="A89" s="71">
        <v>2021</v>
      </c>
      <c r="B89" s="82">
        <v>49.30395501060201</v>
      </c>
      <c r="C89" s="82">
        <v>4.2457457965425087</v>
      </c>
      <c r="D89" s="82">
        <v>60.710123151671745</v>
      </c>
      <c r="E89" s="82">
        <v>8.1144430389165851</v>
      </c>
      <c r="F89" s="82">
        <v>66.874511792355861</v>
      </c>
      <c r="G89" s="82">
        <v>37.021417740712657</v>
      </c>
      <c r="H89" s="82">
        <v>47.453671928620459</v>
      </c>
      <c r="I89" s="82">
        <v>6.6647515081873028</v>
      </c>
      <c r="J89" s="83">
        <v>45.351642234180737</v>
      </c>
    </row>
    <row r="90" spans="1:10" ht="12.75" customHeight="1">
      <c r="A90" s="73">
        <v>2022</v>
      </c>
      <c r="B90" s="90">
        <v>50.533925957398786</v>
      </c>
      <c r="C90" s="95">
        <v>4.452930925809202</v>
      </c>
      <c r="D90" s="90">
        <v>62.143256443450632</v>
      </c>
      <c r="E90" s="90">
        <v>8.3909726888265279</v>
      </c>
      <c r="F90" s="90">
        <v>67.336968556244457</v>
      </c>
      <c r="G90" s="90">
        <v>35.550667113002724</v>
      </c>
      <c r="H90" s="90">
        <v>48.139813981398142</v>
      </c>
      <c r="I90" s="90">
        <v>8.2680864390854989</v>
      </c>
      <c r="J90" s="91">
        <v>48.738233526937712</v>
      </c>
    </row>
    <row r="91" spans="1:10" ht="12.75" customHeight="1">
      <c r="A91" s="310" t="s">
        <v>32</v>
      </c>
      <c r="B91" s="310"/>
      <c r="C91" s="310"/>
      <c r="D91" s="310"/>
      <c r="E91" s="310"/>
      <c r="F91" s="310"/>
      <c r="G91" s="310"/>
      <c r="H91" s="310"/>
      <c r="I91" s="310"/>
      <c r="J91" s="310"/>
    </row>
    <row r="92" spans="1:10" ht="12.75" customHeight="1">
      <c r="A92" s="59">
        <v>1995</v>
      </c>
      <c r="B92" s="77" t="s">
        <v>20</v>
      </c>
      <c r="C92" s="77" t="s">
        <v>20</v>
      </c>
      <c r="D92" s="77" t="s">
        <v>20</v>
      </c>
      <c r="E92" s="77" t="s">
        <v>20</v>
      </c>
      <c r="F92" s="77" t="s">
        <v>20</v>
      </c>
      <c r="G92" s="77" t="s">
        <v>20</v>
      </c>
      <c r="H92" s="77" t="s">
        <v>20</v>
      </c>
      <c r="I92" s="77" t="s">
        <v>20</v>
      </c>
      <c r="J92" s="78" t="s">
        <v>20</v>
      </c>
    </row>
    <row r="93" spans="1:10" ht="12.75" customHeight="1">
      <c r="A93" s="62">
        <v>2000</v>
      </c>
      <c r="B93" s="63">
        <v>125</v>
      </c>
      <c r="C93" s="63">
        <v>15</v>
      </c>
      <c r="D93" s="63">
        <v>39</v>
      </c>
      <c r="E93" s="63">
        <v>3</v>
      </c>
      <c r="F93" s="63">
        <v>3</v>
      </c>
      <c r="G93" s="80" t="s">
        <v>20</v>
      </c>
      <c r="H93" s="79">
        <v>65</v>
      </c>
      <c r="I93" s="80" t="s">
        <v>20</v>
      </c>
      <c r="J93" s="81" t="s">
        <v>20</v>
      </c>
    </row>
    <row r="94" spans="1:10" ht="12.75" customHeight="1">
      <c r="A94" s="59">
        <v>2005</v>
      </c>
      <c r="B94" s="60">
        <v>9691</v>
      </c>
      <c r="C94" s="60">
        <v>1788</v>
      </c>
      <c r="D94" s="60">
        <v>3073</v>
      </c>
      <c r="E94" s="60">
        <v>1049</v>
      </c>
      <c r="F94" s="60">
        <v>2814</v>
      </c>
      <c r="G94" s="60">
        <v>113</v>
      </c>
      <c r="H94" s="76">
        <v>604</v>
      </c>
      <c r="I94" s="76">
        <v>51</v>
      </c>
      <c r="J94" s="96">
        <v>199</v>
      </c>
    </row>
    <row r="95" spans="1:10" ht="12.75" customHeight="1">
      <c r="A95" s="62">
        <v>2006</v>
      </c>
      <c r="B95" s="63">
        <v>14894</v>
      </c>
      <c r="C95" s="63">
        <v>3319</v>
      </c>
      <c r="D95" s="63">
        <v>4122</v>
      </c>
      <c r="E95" s="63">
        <v>1645</v>
      </c>
      <c r="F95" s="63">
        <v>3699</v>
      </c>
      <c r="G95" s="63">
        <v>377</v>
      </c>
      <c r="H95" s="79">
        <v>994</v>
      </c>
      <c r="I95" s="79">
        <v>235</v>
      </c>
      <c r="J95" s="97">
        <v>503</v>
      </c>
    </row>
    <row r="96" spans="1:10" ht="12.75" customHeight="1">
      <c r="A96" s="59">
        <v>2007</v>
      </c>
      <c r="B96" s="60">
        <v>23157</v>
      </c>
      <c r="C96" s="60">
        <v>5061</v>
      </c>
      <c r="D96" s="60">
        <v>7469</v>
      </c>
      <c r="E96" s="60">
        <v>2472</v>
      </c>
      <c r="F96" s="60">
        <v>5492</v>
      </c>
      <c r="G96" s="60">
        <v>486</v>
      </c>
      <c r="H96" s="76">
        <v>1090</v>
      </c>
      <c r="I96" s="76">
        <v>233</v>
      </c>
      <c r="J96" s="96">
        <v>854</v>
      </c>
    </row>
    <row r="97" spans="1:11" ht="12.75" customHeight="1">
      <c r="A97" s="68">
        <v>2008</v>
      </c>
      <c r="B97" s="63">
        <v>39335</v>
      </c>
      <c r="C97" s="63">
        <v>7194</v>
      </c>
      <c r="D97" s="63">
        <v>13838</v>
      </c>
      <c r="E97" s="63">
        <v>4558</v>
      </c>
      <c r="F97" s="63">
        <v>9256</v>
      </c>
      <c r="G97" s="63">
        <v>918</v>
      </c>
      <c r="H97" s="79">
        <v>1832</v>
      </c>
      <c r="I97" s="79">
        <v>338</v>
      </c>
      <c r="J97" s="97">
        <v>1401</v>
      </c>
    </row>
    <row r="98" spans="1:11" ht="12.75" customHeight="1">
      <c r="A98" s="69">
        <v>2009</v>
      </c>
      <c r="B98" s="60">
        <v>71270</v>
      </c>
      <c r="C98" s="60">
        <v>9496</v>
      </c>
      <c r="D98" s="60">
        <v>30486</v>
      </c>
      <c r="E98" s="60">
        <v>6685</v>
      </c>
      <c r="F98" s="60">
        <v>18025</v>
      </c>
      <c r="G98" s="60">
        <v>1517</v>
      </c>
      <c r="H98" s="76">
        <v>2484</v>
      </c>
      <c r="I98" s="76">
        <v>552</v>
      </c>
      <c r="J98" s="96">
        <v>2024</v>
      </c>
    </row>
    <row r="99" spans="1:11" ht="12.75" customHeight="1">
      <c r="A99" s="68">
        <v>2010</v>
      </c>
      <c r="B99" s="63">
        <v>111186</v>
      </c>
      <c r="C99" s="63">
        <v>12192</v>
      </c>
      <c r="D99" s="63">
        <v>48957</v>
      </c>
      <c r="E99" s="63">
        <v>11279</v>
      </c>
      <c r="F99" s="98">
        <v>28599</v>
      </c>
      <c r="G99" s="98">
        <v>2292</v>
      </c>
      <c r="H99" s="98">
        <v>3422</v>
      </c>
      <c r="I99" s="79">
        <v>970</v>
      </c>
      <c r="J99" s="99">
        <v>3475</v>
      </c>
    </row>
    <row r="100" spans="1:11" ht="12.75" customHeight="1">
      <c r="A100" s="69">
        <v>2011</v>
      </c>
      <c r="B100" s="60">
        <v>151052</v>
      </c>
      <c r="C100" s="60">
        <v>14232</v>
      </c>
      <c r="D100" s="60">
        <v>66782</v>
      </c>
      <c r="E100" s="60">
        <v>14622</v>
      </c>
      <c r="F100" s="60">
        <v>41513</v>
      </c>
      <c r="G100" s="60">
        <v>3222</v>
      </c>
      <c r="H100" s="60">
        <v>4490</v>
      </c>
      <c r="I100" s="60">
        <v>1218</v>
      </c>
      <c r="J100" s="61">
        <v>4973</v>
      </c>
    </row>
    <row r="101" spans="1:11" ht="12.75" customHeight="1">
      <c r="A101" s="68">
        <v>2012</v>
      </c>
      <c r="B101" s="63">
        <v>181175</v>
      </c>
      <c r="C101" s="63">
        <v>15877</v>
      </c>
      <c r="D101" s="63">
        <v>78954</v>
      </c>
      <c r="E101" s="63">
        <v>16764</v>
      </c>
      <c r="F101" s="63">
        <v>53011</v>
      </c>
      <c r="G101" s="63">
        <v>3713</v>
      </c>
      <c r="H101" s="63">
        <v>5003</v>
      </c>
      <c r="I101" s="63">
        <v>1552</v>
      </c>
      <c r="J101" s="64">
        <v>6301</v>
      </c>
    </row>
    <row r="102" spans="1:11" ht="12.75" customHeight="1">
      <c r="A102" s="69">
        <v>2013</v>
      </c>
      <c r="B102" s="60">
        <v>204800</v>
      </c>
      <c r="C102" s="60">
        <v>17901</v>
      </c>
      <c r="D102" s="60">
        <v>89674</v>
      </c>
      <c r="E102" s="60">
        <v>18247</v>
      </c>
      <c r="F102" s="60">
        <v>60003</v>
      </c>
      <c r="G102" s="60">
        <v>4336</v>
      </c>
      <c r="H102" s="60">
        <v>5477</v>
      </c>
      <c r="I102" s="60">
        <v>1796</v>
      </c>
      <c r="J102" s="61">
        <v>7365</v>
      </c>
    </row>
    <row r="103" spans="1:11" ht="12.75" customHeight="1">
      <c r="A103" s="70">
        <v>2014</v>
      </c>
      <c r="B103" s="63">
        <v>226146</v>
      </c>
      <c r="C103" s="63">
        <v>19443</v>
      </c>
      <c r="D103" s="63">
        <v>99187</v>
      </c>
      <c r="E103" s="63">
        <v>20422</v>
      </c>
      <c r="F103" s="63">
        <v>66195</v>
      </c>
      <c r="G103" s="63">
        <v>5480</v>
      </c>
      <c r="H103" s="63">
        <v>5643</v>
      </c>
      <c r="I103" s="63">
        <v>1975</v>
      </c>
      <c r="J103" s="64">
        <v>7800</v>
      </c>
    </row>
    <row r="104" spans="1:11" ht="12.75" customHeight="1">
      <c r="A104" s="71">
        <v>2015</v>
      </c>
      <c r="B104" s="60">
        <v>242103</v>
      </c>
      <c r="C104" s="60">
        <v>19740</v>
      </c>
      <c r="D104" s="60">
        <v>105716</v>
      </c>
      <c r="E104" s="60">
        <v>20352</v>
      </c>
      <c r="F104" s="60">
        <v>73018</v>
      </c>
      <c r="G104" s="60">
        <v>6431</v>
      </c>
      <c r="H104" s="60">
        <v>6219</v>
      </c>
      <c r="I104" s="60">
        <v>2279</v>
      </c>
      <c r="J104" s="61">
        <v>8344</v>
      </c>
    </row>
    <row r="105" spans="1:11" ht="12.75" customHeight="1">
      <c r="A105" s="70">
        <v>2016</v>
      </c>
      <c r="B105" s="63">
        <v>245392</v>
      </c>
      <c r="C105" s="63">
        <v>19442</v>
      </c>
      <c r="D105" s="63">
        <v>109411</v>
      </c>
      <c r="E105" s="63">
        <v>19604</v>
      </c>
      <c r="F105" s="63">
        <v>72487</v>
      </c>
      <c r="G105" s="63">
        <v>7548</v>
      </c>
      <c r="H105" s="63">
        <v>5870</v>
      </c>
      <c r="I105" s="63">
        <v>2135</v>
      </c>
      <c r="J105" s="64">
        <v>8878</v>
      </c>
    </row>
    <row r="106" spans="1:11" ht="12.75" customHeight="1">
      <c r="A106" s="71">
        <v>2017</v>
      </c>
      <c r="B106" s="60">
        <v>247117</v>
      </c>
      <c r="C106" s="60">
        <v>19076</v>
      </c>
      <c r="D106" s="60">
        <v>111058</v>
      </c>
      <c r="E106" s="60">
        <v>19146</v>
      </c>
      <c r="F106" s="60">
        <v>71787</v>
      </c>
      <c r="G106" s="60">
        <v>8181</v>
      </c>
      <c r="H106" s="60">
        <v>6002</v>
      </c>
      <c r="I106" s="60">
        <v>2225</v>
      </c>
      <c r="J106" s="61">
        <v>9098</v>
      </c>
    </row>
    <row r="107" spans="1:11" ht="12.75" customHeight="1">
      <c r="A107" s="70">
        <v>2018</v>
      </c>
      <c r="B107" s="63">
        <v>242079</v>
      </c>
      <c r="C107" s="63">
        <v>17019</v>
      </c>
      <c r="D107" s="63">
        <v>110975</v>
      </c>
      <c r="E107" s="63">
        <v>18160</v>
      </c>
      <c r="F107" s="63">
        <v>70578</v>
      </c>
      <c r="G107" s="63">
        <v>8284</v>
      </c>
      <c r="H107" s="63">
        <v>6179</v>
      </c>
      <c r="I107" s="63">
        <v>2051</v>
      </c>
      <c r="J107" s="64">
        <v>8818</v>
      </c>
    </row>
    <row r="108" spans="1:11" ht="12.75" customHeight="1">
      <c r="A108" s="71">
        <v>2019</v>
      </c>
      <c r="B108" s="60">
        <v>246757</v>
      </c>
      <c r="C108" s="60">
        <v>16977</v>
      </c>
      <c r="D108" s="60">
        <v>112762</v>
      </c>
      <c r="E108" s="60">
        <v>18519</v>
      </c>
      <c r="F108" s="60">
        <v>71521</v>
      </c>
      <c r="G108" s="60">
        <v>9914</v>
      </c>
      <c r="H108" s="60">
        <v>6074</v>
      </c>
      <c r="I108" s="60">
        <v>2131</v>
      </c>
      <c r="J108" s="61">
        <v>8831</v>
      </c>
      <c r="K108" s="17"/>
    </row>
    <row r="109" spans="1:11" ht="12.75" customHeight="1">
      <c r="A109" s="70">
        <v>2020</v>
      </c>
      <c r="B109" s="63">
        <v>231177</v>
      </c>
      <c r="C109" s="63">
        <v>14299</v>
      </c>
      <c r="D109" s="63">
        <v>109586</v>
      </c>
      <c r="E109" s="63">
        <v>16064</v>
      </c>
      <c r="F109" s="63">
        <v>67079</v>
      </c>
      <c r="G109" s="63">
        <v>8541</v>
      </c>
      <c r="H109" s="63">
        <v>5670</v>
      </c>
      <c r="I109" s="63">
        <v>2078</v>
      </c>
      <c r="J109" s="64">
        <v>7832</v>
      </c>
      <c r="K109" s="17"/>
    </row>
    <row r="110" spans="1:11" ht="12.75" customHeight="1">
      <c r="A110" s="71">
        <v>2021</v>
      </c>
      <c r="B110" s="60">
        <v>251529</v>
      </c>
      <c r="C110" s="60">
        <v>15071</v>
      </c>
      <c r="D110" s="60">
        <v>120808</v>
      </c>
      <c r="E110" s="60">
        <v>18435</v>
      </c>
      <c r="F110" s="60">
        <v>70647</v>
      </c>
      <c r="G110" s="60">
        <v>9197</v>
      </c>
      <c r="H110" s="60">
        <v>6109</v>
      </c>
      <c r="I110" s="60">
        <v>2348</v>
      </c>
      <c r="J110" s="61">
        <v>8833</v>
      </c>
      <c r="K110" s="17"/>
    </row>
    <row r="111" spans="1:11" ht="12.75" customHeight="1">
      <c r="A111" s="73">
        <v>2022</v>
      </c>
      <c r="B111" s="74">
        <v>240663</v>
      </c>
      <c r="C111" s="74">
        <v>13601</v>
      </c>
      <c r="D111" s="74">
        <v>115023</v>
      </c>
      <c r="E111" s="74">
        <v>17084</v>
      </c>
      <c r="F111" s="74">
        <v>70078</v>
      </c>
      <c r="G111" s="74">
        <v>8837</v>
      </c>
      <c r="H111" s="74">
        <v>5652</v>
      </c>
      <c r="I111" s="74">
        <v>2114</v>
      </c>
      <c r="J111" s="75">
        <v>8251</v>
      </c>
      <c r="K111" s="17"/>
    </row>
    <row r="112" spans="1:11" ht="12.75" customHeight="1">
      <c r="A112" s="311" t="s">
        <v>33</v>
      </c>
      <c r="B112" s="311"/>
      <c r="C112" s="311"/>
      <c r="D112" s="311"/>
      <c r="E112" s="311"/>
      <c r="F112" s="311"/>
      <c r="G112" s="311"/>
      <c r="H112" s="311"/>
      <c r="I112" s="311"/>
      <c r="J112" s="311"/>
    </row>
    <row r="113" spans="1:10" ht="12.75" customHeight="1">
      <c r="A113" s="69">
        <v>1995</v>
      </c>
      <c r="B113" s="77" t="s">
        <v>20</v>
      </c>
      <c r="C113" s="77" t="s">
        <v>20</v>
      </c>
      <c r="D113" s="77" t="s">
        <v>20</v>
      </c>
      <c r="E113" s="77" t="s">
        <v>20</v>
      </c>
      <c r="F113" s="77" t="s">
        <v>20</v>
      </c>
      <c r="G113" s="77" t="s">
        <v>20</v>
      </c>
      <c r="H113" s="77" t="s">
        <v>20</v>
      </c>
      <c r="I113" s="77" t="s">
        <v>20</v>
      </c>
      <c r="J113" s="78" t="s">
        <v>20</v>
      </c>
    </row>
    <row r="114" spans="1:10" ht="12.75" customHeight="1">
      <c r="A114" s="68">
        <v>2000</v>
      </c>
      <c r="B114" s="79">
        <v>100</v>
      </c>
      <c r="C114" s="80">
        <v>12</v>
      </c>
      <c r="D114" s="80">
        <v>31.2</v>
      </c>
      <c r="E114" s="80">
        <v>2.4</v>
      </c>
      <c r="F114" s="80">
        <v>2.4</v>
      </c>
      <c r="G114" s="80" t="s">
        <v>20</v>
      </c>
      <c r="H114" s="80">
        <v>52</v>
      </c>
      <c r="I114" s="80" t="s">
        <v>20</v>
      </c>
      <c r="J114" s="81" t="s">
        <v>20</v>
      </c>
    </row>
    <row r="115" spans="1:10" ht="12.75" customHeight="1">
      <c r="A115" s="69">
        <v>2005</v>
      </c>
      <c r="B115" s="76">
        <v>100</v>
      </c>
      <c r="C115" s="77">
        <v>18.450108347951709</v>
      </c>
      <c r="D115" s="77">
        <v>31.709833866474046</v>
      </c>
      <c r="E115" s="77">
        <v>10.824476318233414</v>
      </c>
      <c r="F115" s="77">
        <v>29.037251057682383</v>
      </c>
      <c r="G115" s="77">
        <v>1.166030337426478</v>
      </c>
      <c r="H115" s="77">
        <v>6.2325869363326802</v>
      </c>
      <c r="I115" s="77">
        <v>0.52626147972345472</v>
      </c>
      <c r="J115" s="78">
        <v>2.0534516561758331</v>
      </c>
    </row>
    <row r="116" spans="1:10" ht="12.75" customHeight="1">
      <c r="A116" s="68">
        <v>2006</v>
      </c>
      <c r="B116" s="79">
        <v>100</v>
      </c>
      <c r="C116" s="80">
        <v>22.284141264938899</v>
      </c>
      <c r="D116" s="80">
        <v>27.675574056667113</v>
      </c>
      <c r="E116" s="80">
        <v>11.044715993017322</v>
      </c>
      <c r="F116" s="80">
        <v>24.835504229891232</v>
      </c>
      <c r="G116" s="80">
        <v>2.531220625755338</v>
      </c>
      <c r="H116" s="80">
        <v>6.6738283872700421</v>
      </c>
      <c r="I116" s="80">
        <v>1.5778165704310461</v>
      </c>
      <c r="J116" s="81">
        <v>3.3771988720290054</v>
      </c>
    </row>
    <row r="117" spans="1:10" ht="12.75" customHeight="1">
      <c r="A117" s="92">
        <v>2007</v>
      </c>
      <c r="B117" s="100">
        <v>100</v>
      </c>
      <c r="C117" s="93">
        <v>21.855162585827177</v>
      </c>
      <c r="D117" s="93">
        <v>32.253746167465565</v>
      </c>
      <c r="E117" s="93">
        <v>10.674957896100532</v>
      </c>
      <c r="F117" s="93">
        <v>23.716370859783218</v>
      </c>
      <c r="G117" s="93">
        <v>2.0987174504469492</v>
      </c>
      <c r="H117" s="93">
        <v>4.7070000431834869</v>
      </c>
      <c r="I117" s="93">
        <v>1.0061752385887637</v>
      </c>
      <c r="J117" s="94">
        <v>3.6878697586043097</v>
      </c>
    </row>
    <row r="118" spans="1:10" ht="12.75" customHeight="1">
      <c r="A118" s="68">
        <v>2008</v>
      </c>
      <c r="B118" s="101">
        <v>100</v>
      </c>
      <c r="C118" s="80">
        <v>18.289055548493707</v>
      </c>
      <c r="D118" s="80">
        <v>35.179865259946617</v>
      </c>
      <c r="E118" s="80">
        <v>11.587644591330875</v>
      </c>
      <c r="F118" s="80">
        <v>23.531206304817591</v>
      </c>
      <c r="G118" s="80">
        <v>2.3337994152790134</v>
      </c>
      <c r="H118" s="80">
        <v>4.6574297699250033</v>
      </c>
      <c r="I118" s="80">
        <v>0.85928562349053017</v>
      </c>
      <c r="J118" s="81">
        <v>3.5617134867166644</v>
      </c>
    </row>
    <row r="119" spans="1:10" ht="12.75" customHeight="1">
      <c r="A119" s="92">
        <v>2009</v>
      </c>
      <c r="B119" s="100">
        <v>100</v>
      </c>
      <c r="C119" s="93">
        <v>13.323979233899255</v>
      </c>
      <c r="D119" s="93">
        <v>42.775361302090644</v>
      </c>
      <c r="E119" s="93">
        <v>9.3798232075206958</v>
      </c>
      <c r="F119" s="93">
        <v>25.291146344885647</v>
      </c>
      <c r="G119" s="93">
        <v>2.1285253262242176</v>
      </c>
      <c r="H119" s="93">
        <v>3.4853374491370848</v>
      </c>
      <c r="I119" s="93">
        <v>0.77451943314157434</v>
      </c>
      <c r="J119" s="94">
        <v>2.8399045881857723</v>
      </c>
    </row>
    <row r="120" spans="1:10" ht="12.75" customHeight="1">
      <c r="A120" s="68">
        <v>2010</v>
      </c>
      <c r="B120" s="79">
        <v>100</v>
      </c>
      <c r="C120" s="80">
        <v>10.965409314122281</v>
      </c>
      <c r="D120" s="80">
        <v>44.031622686309433</v>
      </c>
      <c r="E120" s="80">
        <v>10.144262766895112</v>
      </c>
      <c r="F120" s="80">
        <v>25.72176353137985</v>
      </c>
      <c r="G120" s="80">
        <v>2.061410609249366</v>
      </c>
      <c r="H120" s="80">
        <v>3.0777256129368809</v>
      </c>
      <c r="I120" s="80">
        <v>0.87241199431583105</v>
      </c>
      <c r="J120" s="81">
        <v>3.125393484791251</v>
      </c>
    </row>
    <row r="121" spans="1:10" ht="12.75" customHeight="1">
      <c r="A121" s="69">
        <v>2011</v>
      </c>
      <c r="B121" s="60">
        <v>100</v>
      </c>
      <c r="C121" s="82">
        <v>9.4219209278923817</v>
      </c>
      <c r="D121" s="82">
        <v>44.211264994836213</v>
      </c>
      <c r="E121" s="82">
        <v>9.680110160739348</v>
      </c>
      <c r="F121" s="82">
        <v>27.482588777374676</v>
      </c>
      <c r="G121" s="82">
        <v>2.1330402775203239</v>
      </c>
      <c r="H121" s="82">
        <v>2.972486296109949</v>
      </c>
      <c r="I121" s="82">
        <v>0.80634483489129571</v>
      </c>
      <c r="J121" s="83">
        <v>3.2922437306358079</v>
      </c>
    </row>
    <row r="122" spans="1:10" ht="12.75" customHeight="1">
      <c r="A122" s="68">
        <v>2012</v>
      </c>
      <c r="B122" s="63">
        <v>100</v>
      </c>
      <c r="C122" s="84">
        <v>8.7633503518697395</v>
      </c>
      <c r="D122" s="84">
        <v>43.578860218021248</v>
      </c>
      <c r="E122" s="84">
        <v>9.2529322478266867</v>
      </c>
      <c r="F122" s="84">
        <v>29.259555678211672</v>
      </c>
      <c r="G122" s="84">
        <v>2.0493997516213605</v>
      </c>
      <c r="H122" s="84">
        <v>2.7614185180074515</v>
      </c>
      <c r="I122" s="84">
        <v>0.856630329791638</v>
      </c>
      <c r="J122" s="85">
        <v>3.4778529046502</v>
      </c>
    </row>
    <row r="123" spans="1:10" ht="12.75" customHeight="1">
      <c r="A123" s="69">
        <v>2013</v>
      </c>
      <c r="B123" s="60">
        <v>100</v>
      </c>
      <c r="C123" s="82">
        <v>8.74072265625</v>
      </c>
      <c r="D123" s="82">
        <v>43.7861328125</v>
      </c>
      <c r="E123" s="82">
        <v>8.90966796875</v>
      </c>
      <c r="F123" s="82">
        <v>29.29833984375</v>
      </c>
      <c r="G123" s="82">
        <v>2.1171875</v>
      </c>
      <c r="H123" s="82">
        <v>2.67431640625</v>
      </c>
      <c r="I123" s="82">
        <v>0.876953125</v>
      </c>
      <c r="J123" s="83">
        <v>3.5961914062500004</v>
      </c>
    </row>
    <row r="124" spans="1:10" ht="12.75" customHeight="1">
      <c r="A124" s="68">
        <v>2014</v>
      </c>
      <c r="B124" s="102">
        <v>100</v>
      </c>
      <c r="C124" s="84">
        <v>8.597543180069513</v>
      </c>
      <c r="D124" s="84">
        <v>43.859718942629982</v>
      </c>
      <c r="E124" s="84">
        <v>9.0304493557259473</v>
      </c>
      <c r="F124" s="84">
        <v>29.27091348067178</v>
      </c>
      <c r="G124" s="84">
        <v>2.4232133223669665</v>
      </c>
      <c r="H124" s="84">
        <v>2.4952906529410201</v>
      </c>
      <c r="I124" s="84">
        <v>0.8733296189187516</v>
      </c>
      <c r="J124" s="85">
        <v>3.4490992544639303</v>
      </c>
    </row>
    <row r="125" spans="1:10" ht="12.75" customHeight="1">
      <c r="A125" s="69">
        <v>2015</v>
      </c>
      <c r="B125" s="103">
        <v>100</v>
      </c>
      <c r="C125" s="82">
        <v>8.1535544788788243</v>
      </c>
      <c r="D125" s="82">
        <v>43.665712527312756</v>
      </c>
      <c r="E125" s="82">
        <v>8.4063394505644293</v>
      </c>
      <c r="F125" s="82">
        <v>30.159890625064538</v>
      </c>
      <c r="G125" s="82">
        <v>2.6563074393956292</v>
      </c>
      <c r="H125" s="82">
        <v>2.56874140345225</v>
      </c>
      <c r="I125" s="82">
        <v>0.94133488639132934</v>
      </c>
      <c r="J125" s="83">
        <v>3.4464669995828223</v>
      </c>
    </row>
    <row r="126" spans="1:10" ht="12.75" customHeight="1">
      <c r="A126" s="68">
        <v>2016</v>
      </c>
      <c r="B126" s="102">
        <v>100</v>
      </c>
      <c r="C126" s="86">
        <v>7.9228336702092976</v>
      </c>
      <c r="D126" s="84">
        <v>44.586213079480999</v>
      </c>
      <c r="E126" s="84">
        <v>7.9888504922735875</v>
      </c>
      <c r="F126" s="84">
        <v>29.539267783790834</v>
      </c>
      <c r="G126" s="84">
        <v>3.0758948946990938</v>
      </c>
      <c r="H126" s="84">
        <v>2.3920910217121993</v>
      </c>
      <c r="I126" s="84">
        <v>0.87003651300775908</v>
      </c>
      <c r="J126" s="85">
        <v>3.6178848536219603</v>
      </c>
    </row>
    <row r="127" spans="1:10" ht="12.75" customHeight="1">
      <c r="A127" s="71">
        <v>2017</v>
      </c>
      <c r="B127" s="60">
        <v>100</v>
      </c>
      <c r="C127" s="82">
        <f>C106/$B106*100</f>
        <v>7.7194203555400884</v>
      </c>
      <c r="D127" s="87">
        <f t="shared" ref="D127:J128" si="0">D106/$B106*100</f>
        <v>44.9414649740811</v>
      </c>
      <c r="E127" s="87">
        <f t="shared" si="0"/>
        <v>7.7477470186187114</v>
      </c>
      <c r="F127" s="87">
        <f t="shared" si="0"/>
        <v>29.049802320358374</v>
      </c>
      <c r="G127" s="87">
        <f t="shared" si="0"/>
        <v>3.3105775806601736</v>
      </c>
      <c r="H127" s="87">
        <f t="shared" si="0"/>
        <v>2.4288090256841901</v>
      </c>
      <c r="I127" s="87">
        <f t="shared" si="0"/>
        <v>0.90038321928479215</v>
      </c>
      <c r="J127" s="104">
        <f t="shared" si="0"/>
        <v>3.6816568669901302</v>
      </c>
    </row>
    <row r="128" spans="1:10" ht="12.75" customHeight="1">
      <c r="A128" s="70">
        <v>2018</v>
      </c>
      <c r="B128" s="63">
        <v>100</v>
      </c>
      <c r="C128" s="86">
        <f>C107/$B107*100</f>
        <v>7.0303495966192857</v>
      </c>
      <c r="D128" s="84">
        <f t="shared" si="0"/>
        <v>45.842472911735427</v>
      </c>
      <c r="E128" s="84">
        <f t="shared" si="0"/>
        <v>7.501683334779143</v>
      </c>
      <c r="F128" s="84">
        <f t="shared" si="0"/>
        <v>29.154945286456073</v>
      </c>
      <c r="G128" s="84">
        <f t="shared" si="0"/>
        <v>3.422023389058944</v>
      </c>
      <c r="H128" s="84">
        <f t="shared" si="0"/>
        <v>2.5524725399559647</v>
      </c>
      <c r="I128" s="84">
        <f t="shared" si="0"/>
        <v>0.84724408147753416</v>
      </c>
      <c r="J128" s="85">
        <f t="shared" si="0"/>
        <v>3.642612535577229</v>
      </c>
    </row>
    <row r="129" spans="1:11" ht="12.75" customHeight="1">
      <c r="A129" s="71">
        <v>2019</v>
      </c>
      <c r="B129" s="60">
        <f>SUM(C129:J129)</f>
        <v>99.988652804175771</v>
      </c>
      <c r="C129" s="82">
        <v>6.8800479824280574</v>
      </c>
      <c r="D129" s="87">
        <v>45.697589126144344</v>
      </c>
      <c r="E129" s="87">
        <v>7.5049542667482578</v>
      </c>
      <c r="F129" s="87">
        <v>28.984385448031869</v>
      </c>
      <c r="G129" s="87">
        <v>4.0177178357655512</v>
      </c>
      <c r="H129" s="87">
        <v>2.4615309798708851</v>
      </c>
      <c r="I129" s="87">
        <v>0.86360265362279487</v>
      </c>
      <c r="J129" s="104">
        <v>3.5788245115640085</v>
      </c>
      <c r="K129" s="88"/>
    </row>
    <row r="130" spans="1:11" ht="12.75" customHeight="1">
      <c r="A130" s="70">
        <v>2020</v>
      </c>
      <c r="B130" s="63">
        <f>SUM(C130:J130)</f>
        <v>99.987888068449706</v>
      </c>
      <c r="C130" s="84">
        <v>6.1853039013396662</v>
      </c>
      <c r="D130" s="84">
        <v>47.403504673907868</v>
      </c>
      <c r="E130" s="84">
        <v>6.948788157991495</v>
      </c>
      <c r="F130" s="84">
        <v>29.016294873624972</v>
      </c>
      <c r="G130" s="84">
        <v>3.6945716918205527</v>
      </c>
      <c r="H130" s="84">
        <v>2.4526661389325062</v>
      </c>
      <c r="I130" s="84">
        <v>0.89887834862464688</v>
      </c>
      <c r="J130" s="85">
        <v>3.387880282208005</v>
      </c>
      <c r="K130" s="88"/>
    </row>
    <row r="131" spans="1:11" ht="12.75" customHeight="1">
      <c r="A131" s="71">
        <v>2021</v>
      </c>
      <c r="B131" s="60">
        <f>SUM(C131:J131)</f>
        <v>99.967796953830387</v>
      </c>
      <c r="C131" s="82">
        <v>5.9917544299066909</v>
      </c>
      <c r="D131" s="82">
        <v>48.029451872348716</v>
      </c>
      <c r="E131" s="82">
        <v>7.3291747671242673</v>
      </c>
      <c r="F131" s="82">
        <v>28.087019786982815</v>
      </c>
      <c r="G131" s="82">
        <v>3.6564372299019197</v>
      </c>
      <c r="H131" s="82">
        <v>2.428745790743811</v>
      </c>
      <c r="I131" s="82">
        <v>0.93349077044794038</v>
      </c>
      <c r="J131" s="83">
        <v>3.5117223063742156</v>
      </c>
      <c r="K131" s="88"/>
    </row>
    <row r="132" spans="1:11" ht="12.75" customHeight="1">
      <c r="A132" s="73">
        <v>2022</v>
      </c>
      <c r="B132" s="89">
        <f>SUM(C132:J132)</f>
        <v>99.990443067692155</v>
      </c>
      <c r="C132" s="95">
        <v>5.6514711442972123</v>
      </c>
      <c r="D132" s="90">
        <v>47.794218471472554</v>
      </c>
      <c r="E132" s="90">
        <v>7.0987231107399147</v>
      </c>
      <c r="F132" s="90">
        <v>29.118726185579003</v>
      </c>
      <c r="G132" s="90">
        <v>3.6719396001878146</v>
      </c>
      <c r="H132" s="90">
        <v>2.348512234950948</v>
      </c>
      <c r="I132" s="90">
        <v>0.87840673472864539</v>
      </c>
      <c r="J132" s="91">
        <v>3.4284455857360707</v>
      </c>
      <c r="K132" s="88"/>
    </row>
    <row r="133" spans="1:11" ht="12.75" customHeight="1">
      <c r="A133" s="311" t="s">
        <v>34</v>
      </c>
      <c r="B133" s="311"/>
      <c r="C133" s="311"/>
      <c r="D133" s="311"/>
      <c r="E133" s="311"/>
      <c r="F133" s="311"/>
      <c r="G133" s="311"/>
      <c r="H133" s="311"/>
      <c r="I133" s="311"/>
      <c r="J133" s="311"/>
    </row>
    <row r="134" spans="1:11" ht="12.75" customHeight="1">
      <c r="A134" s="69">
        <v>1995</v>
      </c>
      <c r="B134" s="77" t="s">
        <v>20</v>
      </c>
      <c r="C134" s="77" t="s">
        <v>20</v>
      </c>
      <c r="D134" s="77" t="s">
        <v>20</v>
      </c>
      <c r="E134" s="77" t="s">
        <v>20</v>
      </c>
      <c r="F134" s="77" t="s">
        <v>20</v>
      </c>
      <c r="G134" s="77" t="s">
        <v>20</v>
      </c>
      <c r="H134" s="77" t="s">
        <v>20</v>
      </c>
      <c r="I134" s="77" t="s">
        <v>20</v>
      </c>
      <c r="J134" s="78" t="s">
        <v>20</v>
      </c>
    </row>
    <row r="135" spans="1:11" ht="12.75" customHeight="1">
      <c r="A135" s="68">
        <v>2000</v>
      </c>
      <c r="B135" s="80">
        <v>44</v>
      </c>
      <c r="C135" s="80">
        <v>53.333333333333336</v>
      </c>
      <c r="D135" s="80">
        <v>66.666666666666657</v>
      </c>
      <c r="E135" s="80">
        <v>0</v>
      </c>
      <c r="F135" s="80">
        <v>0</v>
      </c>
      <c r="G135" s="80" t="s">
        <v>20</v>
      </c>
      <c r="H135" s="80">
        <v>32.307692307692307</v>
      </c>
      <c r="I135" s="80" t="s">
        <v>20</v>
      </c>
      <c r="J135" s="81" t="s">
        <v>20</v>
      </c>
    </row>
    <row r="136" spans="1:11" ht="12.75" customHeight="1">
      <c r="A136" s="69">
        <v>2005</v>
      </c>
      <c r="B136" s="77">
        <v>50.397275822928492</v>
      </c>
      <c r="C136" s="77">
        <v>76.398210290827734</v>
      </c>
      <c r="D136" s="77">
        <v>56.03644646924829</v>
      </c>
      <c r="E136" s="77">
        <v>50.619637750238326</v>
      </c>
      <c r="F136" s="77">
        <v>21.926083866382374</v>
      </c>
      <c r="G136" s="77">
        <v>84.070796460176993</v>
      </c>
      <c r="H136" s="77">
        <v>65.397350993377472</v>
      </c>
      <c r="I136" s="77">
        <v>49.019607843137251</v>
      </c>
      <c r="J136" s="78">
        <v>66.8</v>
      </c>
    </row>
    <row r="137" spans="1:11" ht="12.75" customHeight="1">
      <c r="A137" s="68">
        <v>2006</v>
      </c>
      <c r="B137" s="80">
        <v>55.008728346985357</v>
      </c>
      <c r="C137" s="80">
        <v>76.589334136788196</v>
      </c>
      <c r="D137" s="80">
        <v>61.353711790393021</v>
      </c>
      <c r="E137" s="80">
        <v>53.981762917933132</v>
      </c>
      <c r="F137" s="80">
        <v>22.952149229521492</v>
      </c>
      <c r="G137" s="80">
        <v>79.840848806366054</v>
      </c>
      <c r="H137" s="80">
        <v>62.877263581488933</v>
      </c>
      <c r="I137" s="80">
        <v>59.148936170212764</v>
      </c>
      <c r="J137" s="81">
        <v>63.618290258449306</v>
      </c>
    </row>
    <row r="138" spans="1:11" ht="12.75" customHeight="1">
      <c r="A138" s="69">
        <v>2007</v>
      </c>
      <c r="B138" s="77">
        <v>53.962084898734716</v>
      </c>
      <c r="C138" s="77">
        <v>75.400118553645527</v>
      </c>
      <c r="D138" s="77">
        <v>58.896773329763022</v>
      </c>
      <c r="E138" s="77">
        <v>53.883495145631066</v>
      </c>
      <c r="F138" s="77">
        <v>22.815003641660596</v>
      </c>
      <c r="G138" s="77">
        <v>75.720164609053498</v>
      </c>
      <c r="H138" s="77">
        <v>63.486238532110093</v>
      </c>
      <c r="I138" s="77">
        <v>57.081545064377679</v>
      </c>
      <c r="J138" s="78">
        <v>58.899297423887589</v>
      </c>
    </row>
    <row r="139" spans="1:11" ht="12.75" customHeight="1">
      <c r="A139" s="68">
        <v>2008</v>
      </c>
      <c r="B139" s="80">
        <v>54.023134612940126</v>
      </c>
      <c r="C139" s="80">
        <v>74.951348345843755</v>
      </c>
      <c r="D139" s="80">
        <v>59.271571036276917</v>
      </c>
      <c r="E139" s="80">
        <v>58.095655989469066</v>
      </c>
      <c r="F139" s="80">
        <v>23.390233362143476</v>
      </c>
      <c r="G139" s="80">
        <v>79.629629629629633</v>
      </c>
      <c r="H139" s="80">
        <v>58.788209606986896</v>
      </c>
      <c r="I139" s="80">
        <v>56.213017751479285</v>
      </c>
      <c r="J139" s="81">
        <v>60.314061384725193</v>
      </c>
    </row>
    <row r="140" spans="1:11" ht="12.75" customHeight="1">
      <c r="A140" s="69">
        <v>2009</v>
      </c>
      <c r="B140" s="77">
        <v>51.630419531359614</v>
      </c>
      <c r="C140" s="77">
        <v>74.483993260320133</v>
      </c>
      <c r="D140" s="77">
        <v>58.685954208489143</v>
      </c>
      <c r="E140" s="77">
        <v>53.253552729992528</v>
      </c>
      <c r="F140" s="77">
        <v>22.723994452149793</v>
      </c>
      <c r="G140" s="77">
        <v>74.291364535266979</v>
      </c>
      <c r="H140" s="77">
        <v>59.742351046698872</v>
      </c>
      <c r="I140" s="77">
        <v>52.173913043478258</v>
      </c>
      <c r="J140" s="78">
        <v>63.09288537549407</v>
      </c>
    </row>
    <row r="141" spans="1:11" ht="12.75" customHeight="1">
      <c r="A141" s="68">
        <v>2010</v>
      </c>
      <c r="B141" s="80">
        <v>51.102656809310517</v>
      </c>
      <c r="C141" s="80">
        <v>74.270013123359576</v>
      </c>
      <c r="D141" s="80">
        <v>60.034315828175743</v>
      </c>
      <c r="E141" s="80">
        <v>52.566716907527265</v>
      </c>
      <c r="F141" s="80">
        <v>21.200041959509075</v>
      </c>
      <c r="G141" s="80">
        <v>73.429319371727757</v>
      </c>
      <c r="H141" s="80">
        <v>58.854471069549973</v>
      </c>
      <c r="I141" s="80">
        <v>48.556701030927833</v>
      </c>
      <c r="J141" s="81">
        <v>63.68345323741007</v>
      </c>
    </row>
    <row r="142" spans="1:11" ht="12.75" customHeight="1">
      <c r="A142" s="69">
        <v>2011</v>
      </c>
      <c r="B142" s="82">
        <v>49.884807880729817</v>
      </c>
      <c r="C142" s="82">
        <v>75.252951096121407</v>
      </c>
      <c r="D142" s="82">
        <v>59.303405109161154</v>
      </c>
      <c r="E142" s="82">
        <v>49.322938038572019</v>
      </c>
      <c r="F142" s="82">
        <v>21.542649290583675</v>
      </c>
      <c r="G142" s="82">
        <v>74.487895716945999</v>
      </c>
      <c r="H142" s="82">
        <v>58.262806236080181</v>
      </c>
      <c r="I142" s="82">
        <v>49.343185550082104</v>
      </c>
      <c r="J142" s="83">
        <v>65.674643072592005</v>
      </c>
    </row>
    <row r="143" spans="1:11" ht="12.75" customHeight="1">
      <c r="A143" s="68">
        <v>2012</v>
      </c>
      <c r="B143" s="84">
        <v>49.283841589623293</v>
      </c>
      <c r="C143" s="84">
        <v>75.555835485293187</v>
      </c>
      <c r="D143" s="84">
        <v>59.595460647972232</v>
      </c>
      <c r="E143" s="84">
        <v>48.908375089477452</v>
      </c>
      <c r="F143" s="84">
        <v>21.476674652430628</v>
      </c>
      <c r="G143" s="84">
        <v>77.726905467277135</v>
      </c>
      <c r="H143" s="84">
        <v>59.104537277633419</v>
      </c>
      <c r="I143" s="84">
        <v>46.134020618556704</v>
      </c>
      <c r="J143" s="85">
        <v>65.037295667354385</v>
      </c>
    </row>
    <row r="144" spans="1:11" ht="12.75" customHeight="1">
      <c r="A144" s="69">
        <v>2013</v>
      </c>
      <c r="B144" s="82">
        <v>49.36962890625</v>
      </c>
      <c r="C144" s="82">
        <v>75.001396570024028</v>
      </c>
      <c r="D144" s="82">
        <v>59.76202689742847</v>
      </c>
      <c r="E144" s="82">
        <v>48.013372061160737</v>
      </c>
      <c r="F144" s="82">
        <v>22.065563388497242</v>
      </c>
      <c r="G144" s="82">
        <v>76.798892988929893</v>
      </c>
      <c r="H144" s="82">
        <v>57.129815592477627</v>
      </c>
      <c r="I144" s="82">
        <v>45.545657015590201</v>
      </c>
      <c r="J144" s="83">
        <v>65.363204344874404</v>
      </c>
    </row>
    <row r="145" spans="1:10" ht="12.75" customHeight="1">
      <c r="A145" s="68">
        <v>2014</v>
      </c>
      <c r="B145" s="84">
        <v>48.532806240216495</v>
      </c>
      <c r="C145" s="84">
        <v>74.787841382502691</v>
      </c>
      <c r="D145" s="84">
        <v>58.937159103511547</v>
      </c>
      <c r="E145" s="84">
        <v>44.780139065713449</v>
      </c>
      <c r="F145" s="84">
        <v>21.536369816451391</v>
      </c>
      <c r="G145" s="84">
        <v>75.638686131386862</v>
      </c>
      <c r="H145" s="84">
        <v>56.84919369129895</v>
      </c>
      <c r="I145" s="84">
        <v>46.835443037974684</v>
      </c>
      <c r="J145" s="85">
        <v>65.089743589743591</v>
      </c>
    </row>
    <row r="146" spans="1:10" ht="12.75" customHeight="1">
      <c r="A146" s="69">
        <v>2015</v>
      </c>
      <c r="B146" s="82">
        <v>48.276559976538913</v>
      </c>
      <c r="C146" s="82">
        <v>74.260385005065856</v>
      </c>
      <c r="D146" s="82">
        <v>59.320254266147032</v>
      </c>
      <c r="E146" s="82">
        <v>44.17747641509434</v>
      </c>
      <c r="F146" s="82">
        <v>21.660412501027142</v>
      </c>
      <c r="G146" s="82">
        <v>75.975742497278816</v>
      </c>
      <c r="H146" s="82">
        <v>54.896285576459235</v>
      </c>
      <c r="I146" s="82">
        <v>45.414655550680123</v>
      </c>
      <c r="J146" s="83">
        <v>64.309683604985622</v>
      </c>
    </row>
    <row r="147" spans="1:10" ht="12.75" customHeight="1">
      <c r="A147" s="68">
        <v>2016</v>
      </c>
      <c r="B147" s="84">
        <v>49.488165873378101</v>
      </c>
      <c r="C147" s="105">
        <v>73.747556835716495</v>
      </c>
      <c r="D147" s="105">
        <v>60.269991134346633</v>
      </c>
      <c r="E147" s="105">
        <v>45.868190165272395</v>
      </c>
      <c r="F147" s="105">
        <v>22.460579138328253</v>
      </c>
      <c r="G147" s="105">
        <v>78.497615262321148</v>
      </c>
      <c r="H147" s="105">
        <v>54.718909710391827</v>
      </c>
      <c r="I147" s="105">
        <v>46.885245901639344</v>
      </c>
      <c r="J147" s="106">
        <v>64.609146204100014</v>
      </c>
    </row>
    <row r="148" spans="1:10" ht="12.75" customHeight="1">
      <c r="A148" s="71">
        <v>2017</v>
      </c>
      <c r="B148" s="82">
        <v>50.211842973166554</v>
      </c>
      <c r="C148" s="82">
        <v>74.674984273432585</v>
      </c>
      <c r="D148" s="82">
        <v>60.724126132291232</v>
      </c>
      <c r="E148" s="82">
        <v>46.490128486367908</v>
      </c>
      <c r="F148" s="82">
        <v>23.277195035312801</v>
      </c>
      <c r="G148" s="82">
        <v>76.237623762376245</v>
      </c>
      <c r="H148" s="82">
        <v>55.614795068310563</v>
      </c>
      <c r="I148" s="82">
        <v>43.460674157303373</v>
      </c>
      <c r="J148" s="83">
        <v>65.860628709606502</v>
      </c>
    </row>
    <row r="149" spans="1:10" ht="12.75" customHeight="1">
      <c r="A149" s="70">
        <v>2018</v>
      </c>
      <c r="B149" s="84">
        <v>50.388922624432517</v>
      </c>
      <c r="C149" s="84">
        <v>74.857512192255712</v>
      </c>
      <c r="D149" s="84">
        <v>60.888488398287897</v>
      </c>
      <c r="E149" s="84">
        <v>46.508810572687224</v>
      </c>
      <c r="F149" s="84">
        <v>23.834622686956276</v>
      </c>
      <c r="G149" s="84">
        <v>76.183003380009666</v>
      </c>
      <c r="H149" s="84">
        <v>55.704806603010191</v>
      </c>
      <c r="I149" s="84">
        <v>44.417357386640667</v>
      </c>
      <c r="J149" s="85">
        <v>64.980721251984576</v>
      </c>
    </row>
    <row r="150" spans="1:10" ht="12.75" customHeight="1">
      <c r="A150" s="71">
        <v>2019</v>
      </c>
      <c r="B150" s="82">
        <v>50.715481222417189</v>
      </c>
      <c r="C150" s="82">
        <v>74.17093715026212</v>
      </c>
      <c r="D150" s="82">
        <v>61.054255866337947</v>
      </c>
      <c r="E150" s="82">
        <v>47.25957125114747</v>
      </c>
      <c r="F150" s="82">
        <v>24.279582220606535</v>
      </c>
      <c r="G150" s="82">
        <v>74.621747024409927</v>
      </c>
      <c r="H150" s="82">
        <v>56.684227856437275</v>
      </c>
      <c r="I150" s="82">
        <v>45.236977944626936</v>
      </c>
      <c r="J150" s="83">
        <v>65.304042577284577</v>
      </c>
    </row>
    <row r="151" spans="1:10" ht="12.75" customHeight="1">
      <c r="A151" s="70">
        <v>2020</v>
      </c>
      <c r="B151" s="84">
        <v>50.93153730691202</v>
      </c>
      <c r="C151" s="84">
        <v>74.354849989509759</v>
      </c>
      <c r="D151" s="84">
        <v>60.57525596335298</v>
      </c>
      <c r="E151" s="84">
        <v>48.730079681274901</v>
      </c>
      <c r="F151" s="84">
        <v>24.897508907407683</v>
      </c>
      <c r="G151" s="84">
        <v>78.71443624868283</v>
      </c>
      <c r="H151" s="84">
        <v>57.724867724867721</v>
      </c>
      <c r="I151" s="84">
        <v>48.267564966313763</v>
      </c>
      <c r="J151" s="85">
        <v>66.151685393258433</v>
      </c>
    </row>
    <row r="152" spans="1:10" ht="12.75" customHeight="1">
      <c r="A152" s="71">
        <v>2021</v>
      </c>
      <c r="B152" s="82">
        <v>51.829411320364649</v>
      </c>
      <c r="C152" s="82">
        <v>74.520602481587147</v>
      </c>
      <c r="D152" s="82">
        <v>61.021621084696378</v>
      </c>
      <c r="E152" s="82">
        <v>49.660970979115817</v>
      </c>
      <c r="F152" s="82">
        <v>25.965716874035699</v>
      </c>
      <c r="G152" s="82">
        <v>80.308796346634765</v>
      </c>
      <c r="H152" s="82">
        <v>58.258307415288925</v>
      </c>
      <c r="I152" s="82">
        <v>48.850085178875638</v>
      </c>
      <c r="J152" s="83">
        <v>65.617570474357521</v>
      </c>
    </row>
    <row r="153" spans="1:10" ht="12.75" customHeight="1">
      <c r="A153" s="73">
        <v>2022</v>
      </c>
      <c r="B153" s="90">
        <v>51.470313259620305</v>
      </c>
      <c r="C153" s="90">
        <v>73.972502021910159</v>
      </c>
      <c r="D153" s="90">
        <v>61.427714457108571</v>
      </c>
      <c r="E153" s="90">
        <v>50.327792086162489</v>
      </c>
      <c r="F153" s="90">
        <v>25.480179228859274</v>
      </c>
      <c r="G153" s="90">
        <v>80.106370940364386</v>
      </c>
      <c r="H153" s="90">
        <v>58.227176220806797</v>
      </c>
      <c r="I153" s="90">
        <v>47.067171239356668</v>
      </c>
      <c r="J153" s="91">
        <v>64.392194885468427</v>
      </c>
    </row>
    <row r="154" spans="1:10" ht="79.5" customHeight="1">
      <c r="A154" s="309" t="s">
        <v>103</v>
      </c>
      <c r="B154" s="309"/>
      <c r="C154" s="309"/>
      <c r="D154" s="309"/>
      <c r="E154" s="309"/>
      <c r="F154" s="309"/>
      <c r="G154" s="309"/>
      <c r="H154" s="309"/>
      <c r="I154" s="309"/>
      <c r="J154" s="309"/>
    </row>
    <row r="157" spans="1:10">
      <c r="B157" s="107"/>
    </row>
  </sheetData>
  <mergeCells count="21">
    <mergeCell ref="E4:E6"/>
    <mergeCell ref="F4:F6"/>
    <mergeCell ref="G4:G6"/>
    <mergeCell ref="H4:H6"/>
    <mergeCell ref="I4:I6"/>
    <mergeCell ref="A1:C1"/>
    <mergeCell ref="A154:J154"/>
    <mergeCell ref="A91:J91"/>
    <mergeCell ref="A112:J112"/>
    <mergeCell ref="A133:J133"/>
    <mergeCell ref="A70:J70"/>
    <mergeCell ref="A2:J2"/>
    <mergeCell ref="A3:A6"/>
    <mergeCell ref="B3:B6"/>
    <mergeCell ref="C3:J3"/>
    <mergeCell ref="C4:C6"/>
    <mergeCell ref="D4:D6"/>
    <mergeCell ref="J4:J6"/>
    <mergeCell ref="A7:J7"/>
    <mergeCell ref="A28:J28"/>
    <mergeCell ref="A49:J49"/>
  </mergeCells>
  <hyperlinks>
    <hyperlink ref="A1" location="Inhalt!A10" display="Zurück zum Inhalt" xr:uid="{00000000-0004-0000-0200-000000000000}"/>
    <hyperlink ref="A1:C1" location="Inhalt!A9" display="Zurück zum Inhalt" xr:uid="{00000000-0004-0000-0200-000001000000}"/>
  </hyperlinks>
  <pageMargins left="0.70866141732283472" right="0.70866141732283472" top="0.78740157480314965" bottom="0.78740157480314965" header="0.31496062992125984" footer="0.31496062992125984"/>
  <pageSetup paperSize="9" fitToHeight="2" orientation="portrait" r:id="rId1"/>
  <headerFooter>
    <oddHeader>&amp;CBildung in Deutschland 2024 - Tabellen F5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17"/>
  <sheetViews>
    <sheetView showGridLines="0" zoomScaleNormal="100" zoomScaleSheetLayoutView="100" workbookViewId="0">
      <selection sqref="A1:C1"/>
    </sheetView>
  </sheetViews>
  <sheetFormatPr baseColWidth="10" defaultRowHeight="12.5"/>
  <cols>
    <col min="1" max="1" width="5" customWidth="1"/>
    <col min="2" max="2" width="12.26953125" customWidth="1"/>
    <col min="3" max="10" width="13.54296875" customWidth="1"/>
  </cols>
  <sheetData>
    <row r="1" spans="1:10" ht="24" customHeight="1">
      <c r="A1" s="299" t="s">
        <v>52</v>
      </c>
      <c r="B1" s="299"/>
      <c r="C1" s="299"/>
    </row>
    <row r="2" spans="1:10" ht="30" customHeight="1">
      <c r="A2" s="327" t="s">
        <v>164</v>
      </c>
      <c r="B2" s="327"/>
      <c r="C2" s="327"/>
      <c r="D2" s="327"/>
      <c r="E2" s="327"/>
      <c r="F2" s="327"/>
      <c r="G2" s="327"/>
      <c r="H2" s="327"/>
      <c r="I2" s="327"/>
      <c r="J2" s="327"/>
    </row>
    <row r="3" spans="1:10" ht="12.75" customHeight="1">
      <c r="A3" s="340" t="s">
        <v>28</v>
      </c>
      <c r="B3" s="282" t="s">
        <v>87</v>
      </c>
      <c r="C3" s="343" t="s">
        <v>29</v>
      </c>
      <c r="D3" s="344"/>
      <c r="E3" s="344"/>
      <c r="F3" s="344"/>
      <c r="G3" s="344"/>
      <c r="H3" s="344"/>
      <c r="I3" s="344"/>
      <c r="J3" s="344"/>
    </row>
    <row r="4" spans="1:10" ht="18.75" customHeight="1">
      <c r="A4" s="341"/>
      <c r="B4" s="308"/>
      <c r="C4" s="328" t="s">
        <v>91</v>
      </c>
      <c r="D4" s="331" t="s">
        <v>109</v>
      </c>
      <c r="E4" s="328" t="s">
        <v>94</v>
      </c>
      <c r="F4" s="328" t="s">
        <v>92</v>
      </c>
      <c r="G4" s="328" t="s">
        <v>93</v>
      </c>
      <c r="H4" s="328" t="s">
        <v>112</v>
      </c>
      <c r="I4" s="328" t="s">
        <v>30</v>
      </c>
      <c r="J4" s="336" t="s">
        <v>111</v>
      </c>
    </row>
    <row r="5" spans="1:10">
      <c r="A5" s="341"/>
      <c r="B5" s="308"/>
      <c r="C5" s="329"/>
      <c r="D5" s="332"/>
      <c r="E5" s="329"/>
      <c r="F5" s="329"/>
      <c r="G5" s="329"/>
      <c r="H5" s="329"/>
      <c r="I5" s="329"/>
      <c r="J5" s="337"/>
    </row>
    <row r="6" spans="1:10" ht="31.5" customHeight="1">
      <c r="A6" s="342"/>
      <c r="B6" s="283"/>
      <c r="C6" s="330"/>
      <c r="D6" s="333"/>
      <c r="E6" s="330"/>
      <c r="F6" s="330"/>
      <c r="G6" s="330"/>
      <c r="H6" s="330"/>
      <c r="I6" s="330"/>
      <c r="J6" s="338"/>
    </row>
    <row r="7" spans="1:10" ht="13.15" customHeight="1">
      <c r="A7" s="339" t="s">
        <v>95</v>
      </c>
      <c r="B7" s="339"/>
      <c r="C7" s="339"/>
      <c r="D7" s="339"/>
      <c r="E7" s="339"/>
      <c r="F7" s="339"/>
      <c r="G7" s="339"/>
      <c r="H7" s="339"/>
      <c r="I7" s="339"/>
      <c r="J7" s="339"/>
    </row>
    <row r="8" spans="1:10" ht="12" customHeight="1">
      <c r="A8" s="108">
        <v>1995</v>
      </c>
      <c r="B8" s="109">
        <v>32905</v>
      </c>
      <c r="C8" s="109">
        <v>3499</v>
      </c>
      <c r="D8" s="109">
        <v>7523</v>
      </c>
      <c r="E8" s="109">
        <v>7481</v>
      </c>
      <c r="F8" s="109">
        <v>4146</v>
      </c>
      <c r="G8" s="109">
        <v>7311</v>
      </c>
      <c r="H8" s="109">
        <v>1238</v>
      </c>
      <c r="I8" s="109">
        <v>225</v>
      </c>
      <c r="J8" s="110">
        <v>1421</v>
      </c>
    </row>
    <row r="9" spans="1:10" ht="12" customHeight="1">
      <c r="A9" s="111">
        <v>2000</v>
      </c>
      <c r="B9" s="112">
        <v>37819</v>
      </c>
      <c r="C9" s="112">
        <v>4820</v>
      </c>
      <c r="D9" s="112">
        <v>9057</v>
      </c>
      <c r="E9" s="112">
        <v>7723</v>
      </c>
      <c r="F9" s="112">
        <v>4357</v>
      </c>
      <c r="G9" s="112">
        <v>8484</v>
      </c>
      <c r="H9" s="112">
        <v>1283</v>
      </c>
      <c r="I9" s="112">
        <v>263</v>
      </c>
      <c r="J9" s="113">
        <v>1832</v>
      </c>
    </row>
    <row r="10" spans="1:10" ht="12" customHeight="1">
      <c r="A10" s="108">
        <v>2005</v>
      </c>
      <c r="B10" s="109">
        <v>44546</v>
      </c>
      <c r="C10" s="109">
        <v>4214</v>
      </c>
      <c r="D10" s="109">
        <v>13564</v>
      </c>
      <c r="E10" s="109">
        <v>7525</v>
      </c>
      <c r="F10" s="109">
        <v>6499</v>
      </c>
      <c r="G10" s="109">
        <v>8623</v>
      </c>
      <c r="H10" s="109">
        <v>1812</v>
      </c>
      <c r="I10" s="109">
        <v>263</v>
      </c>
      <c r="J10" s="110">
        <v>2046</v>
      </c>
    </row>
    <row r="11" spans="1:10" ht="12" customHeight="1">
      <c r="A11" s="111">
        <v>2006</v>
      </c>
      <c r="B11" s="112">
        <v>44922</v>
      </c>
      <c r="C11" s="112">
        <v>4235</v>
      </c>
      <c r="D11" s="112">
        <v>13806</v>
      </c>
      <c r="E11" s="112">
        <v>7213</v>
      </c>
      <c r="F11" s="112">
        <v>7105</v>
      </c>
      <c r="G11" s="112">
        <v>8107</v>
      </c>
      <c r="H11" s="112">
        <v>1709</v>
      </c>
      <c r="I11" s="112">
        <v>254</v>
      </c>
      <c r="J11" s="113">
        <v>2458</v>
      </c>
    </row>
    <row r="12" spans="1:10" ht="12" customHeight="1">
      <c r="A12" s="114">
        <v>2007</v>
      </c>
      <c r="B12" s="115">
        <v>46514</v>
      </c>
      <c r="C12" s="115">
        <v>4413</v>
      </c>
      <c r="D12" s="115">
        <v>14214</v>
      </c>
      <c r="E12" s="115">
        <v>7515</v>
      </c>
      <c r="F12" s="115">
        <v>7968</v>
      </c>
      <c r="G12" s="115">
        <v>7866</v>
      </c>
      <c r="H12" s="115">
        <v>1739</v>
      </c>
      <c r="I12" s="115">
        <v>321</v>
      </c>
      <c r="J12" s="116">
        <v>2420</v>
      </c>
    </row>
    <row r="13" spans="1:10" ht="12" customHeight="1">
      <c r="A13" s="111">
        <v>2008</v>
      </c>
      <c r="B13" s="112">
        <v>48866</v>
      </c>
      <c r="C13" s="112">
        <v>4646</v>
      </c>
      <c r="D13" s="112">
        <v>14998</v>
      </c>
      <c r="E13" s="112">
        <v>8133</v>
      </c>
      <c r="F13" s="112">
        <v>8349</v>
      </c>
      <c r="G13" s="112">
        <v>8006</v>
      </c>
      <c r="H13" s="112">
        <v>1781</v>
      </c>
      <c r="I13" s="112">
        <v>306</v>
      </c>
      <c r="J13" s="113">
        <v>2528</v>
      </c>
    </row>
    <row r="14" spans="1:10" ht="12" customHeight="1">
      <c r="A14" s="108">
        <v>2009</v>
      </c>
      <c r="B14" s="109">
        <v>49781</v>
      </c>
      <c r="C14" s="109">
        <v>4608</v>
      </c>
      <c r="D14" s="109">
        <v>15610</v>
      </c>
      <c r="E14" s="109">
        <v>8378</v>
      </c>
      <c r="F14" s="109">
        <v>7920</v>
      </c>
      <c r="G14" s="109">
        <v>8711</v>
      </c>
      <c r="H14" s="109">
        <v>1758</v>
      </c>
      <c r="I14" s="109">
        <v>310</v>
      </c>
      <c r="J14" s="110">
        <v>2391</v>
      </c>
    </row>
    <row r="15" spans="1:10" ht="12" customHeight="1">
      <c r="A15" s="111">
        <v>2010</v>
      </c>
      <c r="B15" s="112">
        <v>66816</v>
      </c>
      <c r="C15" s="112">
        <v>7679</v>
      </c>
      <c r="D15" s="112">
        <v>20110</v>
      </c>
      <c r="E15" s="112">
        <v>11651</v>
      </c>
      <c r="F15" s="112">
        <v>12674</v>
      </c>
      <c r="G15" s="112">
        <v>8530</v>
      </c>
      <c r="H15" s="112">
        <v>2604</v>
      </c>
      <c r="I15" s="112">
        <v>583</v>
      </c>
      <c r="J15" s="113">
        <v>2985</v>
      </c>
    </row>
    <row r="16" spans="1:10" ht="12" customHeight="1">
      <c r="A16" s="117">
        <v>2011</v>
      </c>
      <c r="B16" s="109">
        <v>84900</v>
      </c>
      <c r="C16" s="109">
        <v>9300</v>
      </c>
      <c r="D16" s="109">
        <v>26916</v>
      </c>
      <c r="E16" s="109">
        <v>13819</v>
      </c>
      <c r="F16" s="109">
        <v>18350</v>
      </c>
      <c r="G16" s="109">
        <v>9143</v>
      </c>
      <c r="H16" s="109">
        <v>3018</v>
      </c>
      <c r="I16" s="109">
        <v>817</v>
      </c>
      <c r="J16" s="110">
        <v>3505</v>
      </c>
    </row>
    <row r="17" spans="1:12" ht="12" customHeight="1">
      <c r="A17" s="118">
        <v>2012</v>
      </c>
      <c r="B17" s="112">
        <v>103717</v>
      </c>
      <c r="C17" s="112">
        <v>11753</v>
      </c>
      <c r="D17" s="112">
        <v>34514</v>
      </c>
      <c r="E17" s="112">
        <v>16776</v>
      </c>
      <c r="F17" s="112">
        <v>22852</v>
      </c>
      <c r="G17" s="112">
        <v>9126</v>
      </c>
      <c r="H17" s="112">
        <v>3512</v>
      </c>
      <c r="I17" s="112">
        <v>1075</v>
      </c>
      <c r="J17" s="113">
        <v>4079</v>
      </c>
    </row>
    <row r="18" spans="1:12" ht="12" customHeight="1">
      <c r="A18" s="117">
        <v>2013</v>
      </c>
      <c r="B18" s="109">
        <v>126550</v>
      </c>
      <c r="C18" s="109">
        <v>14010</v>
      </c>
      <c r="D18" s="109">
        <v>43045</v>
      </c>
      <c r="E18" s="109">
        <v>21213</v>
      </c>
      <c r="F18" s="109">
        <v>29425</v>
      </c>
      <c r="G18" s="109">
        <v>9123</v>
      </c>
      <c r="H18" s="109">
        <v>3814</v>
      </c>
      <c r="I18" s="109">
        <v>1353</v>
      </c>
      <c r="J18" s="110">
        <v>4565</v>
      </c>
    </row>
    <row r="19" spans="1:12" ht="12" customHeight="1">
      <c r="A19" s="118">
        <v>2014</v>
      </c>
      <c r="B19" s="112">
        <v>146707</v>
      </c>
      <c r="C19" s="112">
        <v>16157</v>
      </c>
      <c r="D19" s="112">
        <v>49306</v>
      </c>
      <c r="E19" s="112">
        <v>23823</v>
      </c>
      <c r="F19" s="112">
        <v>36600</v>
      </c>
      <c r="G19" s="112">
        <v>9710</v>
      </c>
      <c r="H19" s="112">
        <v>4329</v>
      </c>
      <c r="I19" s="112">
        <v>1543</v>
      </c>
      <c r="J19" s="113">
        <v>5218</v>
      </c>
    </row>
    <row r="20" spans="1:12" ht="12" customHeight="1">
      <c r="A20" s="117">
        <v>2015</v>
      </c>
      <c r="B20" s="109">
        <v>164486</v>
      </c>
      <c r="C20" s="109">
        <v>17086</v>
      </c>
      <c r="D20" s="109">
        <v>55568</v>
      </c>
      <c r="E20" s="109">
        <v>25793</v>
      </c>
      <c r="F20" s="109">
        <v>43780</v>
      </c>
      <c r="G20" s="109">
        <v>10198</v>
      </c>
      <c r="H20" s="109">
        <v>4704</v>
      </c>
      <c r="I20" s="109">
        <v>1672</v>
      </c>
      <c r="J20" s="110">
        <v>5668</v>
      </c>
    </row>
    <row r="21" spans="1:12" ht="12" customHeight="1">
      <c r="A21" s="118">
        <v>2016</v>
      </c>
      <c r="B21" s="112">
        <v>176510</v>
      </c>
      <c r="C21" s="112">
        <v>18531</v>
      </c>
      <c r="D21" s="112">
        <v>59571</v>
      </c>
      <c r="E21" s="112">
        <v>27079</v>
      </c>
      <c r="F21" s="112">
        <v>48386</v>
      </c>
      <c r="G21" s="112">
        <v>10547</v>
      </c>
      <c r="H21" s="112">
        <v>4820</v>
      </c>
      <c r="I21" s="112">
        <v>1661</v>
      </c>
      <c r="J21" s="113">
        <v>5856</v>
      </c>
    </row>
    <row r="22" spans="1:12" ht="12.75" customHeight="1">
      <c r="A22" s="71">
        <v>2017</v>
      </c>
      <c r="B22" s="60">
        <v>190293</v>
      </c>
      <c r="C22" s="60">
        <v>20536</v>
      </c>
      <c r="D22" s="60">
        <v>63615</v>
      </c>
      <c r="E22" s="60">
        <v>28872</v>
      </c>
      <c r="F22" s="60">
        <v>53513</v>
      </c>
      <c r="G22" s="60">
        <v>10332</v>
      </c>
      <c r="H22" s="60">
        <v>5273</v>
      </c>
      <c r="I22" s="60">
        <v>1735</v>
      </c>
      <c r="J22" s="61">
        <v>6224</v>
      </c>
    </row>
    <row r="23" spans="1:12" ht="12.75" customHeight="1">
      <c r="A23" s="70">
        <v>2018</v>
      </c>
      <c r="B23" s="63">
        <v>195520</v>
      </c>
      <c r="C23" s="63">
        <v>21501</v>
      </c>
      <c r="D23" s="63">
        <v>65295</v>
      </c>
      <c r="E23" s="63">
        <v>28300</v>
      </c>
      <c r="F23" s="63">
        <v>55339</v>
      </c>
      <c r="G23" s="63">
        <v>11295</v>
      </c>
      <c r="H23" s="63">
        <v>5150</v>
      </c>
      <c r="I23" s="63">
        <v>1792</v>
      </c>
      <c r="J23" s="64">
        <v>6803</v>
      </c>
    </row>
    <row r="24" spans="1:12" ht="12.75" customHeight="1">
      <c r="A24" s="71">
        <v>2019</v>
      </c>
      <c r="B24" s="72">
        <v>200274</v>
      </c>
      <c r="C24" s="72">
        <v>21642</v>
      </c>
      <c r="D24" s="72">
        <v>67830</v>
      </c>
      <c r="E24" s="72">
        <v>28504</v>
      </c>
      <c r="F24" s="72">
        <v>56961</v>
      </c>
      <c r="G24" s="72">
        <v>11793</v>
      </c>
      <c r="H24" s="72">
        <v>4997</v>
      </c>
      <c r="I24" s="72">
        <v>1921</v>
      </c>
      <c r="J24" s="119">
        <v>6586</v>
      </c>
      <c r="K24" s="107"/>
    </row>
    <row r="25" spans="1:12" ht="12.75" customHeight="1">
      <c r="A25" s="68">
        <v>2020</v>
      </c>
      <c r="B25" s="63">
        <v>187298</v>
      </c>
      <c r="C25" s="63">
        <v>19840</v>
      </c>
      <c r="D25" s="63">
        <v>64223</v>
      </c>
      <c r="E25" s="63">
        <v>26362</v>
      </c>
      <c r="F25" s="63">
        <v>53287</v>
      </c>
      <c r="G25" s="63">
        <v>11098</v>
      </c>
      <c r="H25" s="63">
        <v>4792</v>
      </c>
      <c r="I25" s="63">
        <v>1858</v>
      </c>
      <c r="J25" s="64">
        <v>5774</v>
      </c>
    </row>
    <row r="26" spans="1:12" ht="12.75" customHeight="1">
      <c r="A26" s="69">
        <v>2021</v>
      </c>
      <c r="B26" s="72">
        <v>203381</v>
      </c>
      <c r="C26" s="72">
        <v>21333</v>
      </c>
      <c r="D26" s="72">
        <v>69702</v>
      </c>
      <c r="E26" s="72">
        <v>28050</v>
      </c>
      <c r="F26" s="72">
        <v>56517</v>
      </c>
      <c r="G26" s="72">
        <v>13741</v>
      </c>
      <c r="H26" s="72">
        <v>4998</v>
      </c>
      <c r="I26" s="72">
        <v>2077</v>
      </c>
      <c r="J26" s="119">
        <v>6949</v>
      </c>
      <c r="K26" s="107"/>
    </row>
    <row r="27" spans="1:12" ht="12.75" customHeight="1">
      <c r="A27" s="73">
        <v>2022</v>
      </c>
      <c r="B27" s="63">
        <v>204391</v>
      </c>
      <c r="C27" s="63">
        <v>20947</v>
      </c>
      <c r="D27" s="63">
        <v>70269</v>
      </c>
      <c r="E27" s="63">
        <v>28151</v>
      </c>
      <c r="F27" s="63">
        <v>58134</v>
      </c>
      <c r="G27" s="63">
        <v>13266</v>
      </c>
      <c r="H27" s="63">
        <v>4872</v>
      </c>
      <c r="I27" s="63">
        <v>1909</v>
      </c>
      <c r="J27" s="64">
        <v>6838</v>
      </c>
    </row>
    <row r="28" spans="1:12" ht="13.15" customHeight="1">
      <c r="A28" s="335" t="s">
        <v>36</v>
      </c>
      <c r="B28" s="335"/>
      <c r="C28" s="335"/>
      <c r="D28" s="335"/>
      <c r="E28" s="335"/>
      <c r="F28" s="335"/>
      <c r="G28" s="335"/>
      <c r="H28" s="335"/>
      <c r="I28" s="335"/>
      <c r="J28" s="335"/>
    </row>
    <row r="29" spans="1:12" ht="12" customHeight="1">
      <c r="A29" s="117">
        <v>1995</v>
      </c>
      <c r="B29" s="120">
        <v>100</v>
      </c>
      <c r="C29" s="121">
        <v>10.633642303601276</v>
      </c>
      <c r="D29" s="121">
        <v>22.862786810515122</v>
      </c>
      <c r="E29" s="121">
        <v>22.735146634250114</v>
      </c>
      <c r="F29" s="121">
        <v>12.599908828445525</v>
      </c>
      <c r="G29" s="121">
        <v>22.218507825558426</v>
      </c>
      <c r="H29" s="121">
        <v>3.7623461480018237</v>
      </c>
      <c r="I29" s="121">
        <v>0.68378665856252852</v>
      </c>
      <c r="J29" s="122">
        <v>4.3184926302993469</v>
      </c>
    </row>
    <row r="30" spans="1:12" ht="12.75" customHeight="1">
      <c r="A30" s="118">
        <v>2000</v>
      </c>
      <c r="B30" s="123">
        <v>100</v>
      </c>
      <c r="C30" s="124">
        <v>12.744916576324069</v>
      </c>
      <c r="D30" s="124">
        <v>23.948279965096908</v>
      </c>
      <c r="E30" s="124">
        <v>20.420952431317591</v>
      </c>
      <c r="F30" s="124">
        <v>11.520664216399163</v>
      </c>
      <c r="G30" s="124">
        <v>22.433168513181208</v>
      </c>
      <c r="H30" s="124">
        <v>3.3924746820381291</v>
      </c>
      <c r="I30" s="124">
        <v>0.69541764721436317</v>
      </c>
      <c r="J30" s="125">
        <v>4.8441259684285676</v>
      </c>
    </row>
    <row r="31" spans="1:12" ht="12" customHeight="1">
      <c r="A31" s="117">
        <v>2005</v>
      </c>
      <c r="B31" s="120">
        <v>100</v>
      </c>
      <c r="C31" s="121">
        <v>9.4598841646836984</v>
      </c>
      <c r="D31" s="121">
        <v>30.449423068288962</v>
      </c>
      <c r="E31" s="121">
        <v>16.892650294078031</v>
      </c>
      <c r="F31" s="121">
        <v>14.589413190858888</v>
      </c>
      <c r="G31" s="121">
        <v>19.357518071207291</v>
      </c>
      <c r="H31" s="121">
        <v>4.067705293404571</v>
      </c>
      <c r="I31" s="121">
        <v>0.59040093386611592</v>
      </c>
      <c r="J31" s="122">
        <v>4.5930049836124454</v>
      </c>
      <c r="L31" s="17"/>
    </row>
    <row r="32" spans="1:12" ht="12" customHeight="1">
      <c r="A32" s="118">
        <v>2006</v>
      </c>
      <c r="B32" s="123">
        <v>100</v>
      </c>
      <c r="C32" s="124">
        <v>9.4274520279595748</v>
      </c>
      <c r="D32" s="124">
        <v>30.733271003071994</v>
      </c>
      <c r="E32" s="124">
        <v>16.056720537821111</v>
      </c>
      <c r="F32" s="124">
        <v>15.816303815502428</v>
      </c>
      <c r="G32" s="124">
        <v>18.046836739236898</v>
      </c>
      <c r="H32" s="124">
        <v>3.804372022616981</v>
      </c>
      <c r="I32" s="124">
        <v>0.56542451360135337</v>
      </c>
      <c r="J32" s="125">
        <v>5.4717065135123102</v>
      </c>
      <c r="L32" s="17"/>
    </row>
    <row r="33" spans="1:12" ht="12" customHeight="1">
      <c r="A33" s="117">
        <v>2007</v>
      </c>
      <c r="B33" s="120">
        <v>100</v>
      </c>
      <c r="C33" s="121">
        <v>9.4874661392268997</v>
      </c>
      <c r="D33" s="121">
        <v>30.558541514382764</v>
      </c>
      <c r="E33" s="121">
        <v>16.156426022272864</v>
      </c>
      <c r="F33" s="121">
        <v>17.130326353355979</v>
      </c>
      <c r="G33" s="121">
        <v>16.911037537085608</v>
      </c>
      <c r="H33" s="121">
        <v>3.7386593283742533</v>
      </c>
      <c r="I33" s="121">
        <v>0.6901148041449886</v>
      </c>
      <c r="J33" s="122">
        <v>5.2027346605323128</v>
      </c>
      <c r="L33" s="17"/>
    </row>
    <row r="34" spans="1:12" ht="12" customHeight="1">
      <c r="A34" s="118">
        <v>2008</v>
      </c>
      <c r="B34" s="123">
        <v>100</v>
      </c>
      <c r="C34" s="124">
        <v>9.5076331191421435</v>
      </c>
      <c r="D34" s="124">
        <v>30.692096754389553</v>
      </c>
      <c r="E34" s="124">
        <v>16.643473990095362</v>
      </c>
      <c r="F34" s="124">
        <v>17.085499120042567</v>
      </c>
      <c r="G34" s="124">
        <v>16.383579584987519</v>
      </c>
      <c r="H34" s="124">
        <v>3.6446609094257765</v>
      </c>
      <c r="I34" s="124">
        <v>0.62620226742520357</v>
      </c>
      <c r="J34" s="125">
        <v>5.173331150493186</v>
      </c>
      <c r="L34" s="17"/>
    </row>
    <row r="35" spans="1:12" ht="12" customHeight="1">
      <c r="A35" s="117">
        <v>2009</v>
      </c>
      <c r="B35" s="120">
        <v>100</v>
      </c>
      <c r="C35" s="121">
        <v>9.2565436612362149</v>
      </c>
      <c r="D35" s="121">
        <v>31.357345171852714</v>
      </c>
      <c r="E35" s="121">
        <v>16.829714147968101</v>
      </c>
      <c r="F35" s="121">
        <v>15.909684417749745</v>
      </c>
      <c r="G35" s="121">
        <v>17.498644060987122</v>
      </c>
      <c r="H35" s="121">
        <v>3.5314678290914205</v>
      </c>
      <c r="I35" s="121">
        <v>0.62272754665434604</v>
      </c>
      <c r="J35" s="122">
        <v>4.8030373033888427</v>
      </c>
      <c r="L35" s="17"/>
    </row>
    <row r="36" spans="1:12" ht="12" customHeight="1">
      <c r="A36" s="118">
        <v>2010</v>
      </c>
      <c r="B36" s="123">
        <v>100</v>
      </c>
      <c r="C36" s="124">
        <v>11.49275622605364</v>
      </c>
      <c r="D36" s="124">
        <v>30.097581417624518</v>
      </c>
      <c r="E36" s="124">
        <v>17.437440134099617</v>
      </c>
      <c r="F36" s="124">
        <v>18.968510536398465</v>
      </c>
      <c r="G36" s="124">
        <v>12.766403256704981</v>
      </c>
      <c r="H36" s="124">
        <v>3.8972701149425291</v>
      </c>
      <c r="I36" s="124">
        <v>0.87254549808429127</v>
      </c>
      <c r="J36" s="125">
        <v>4.467492816091954</v>
      </c>
      <c r="L36" s="17"/>
    </row>
    <row r="37" spans="1:12" ht="12" customHeight="1">
      <c r="A37" s="117">
        <v>2011</v>
      </c>
      <c r="B37" s="109">
        <v>100</v>
      </c>
      <c r="C37" s="121">
        <v>10.954063604240282</v>
      </c>
      <c r="D37" s="121">
        <v>31.703180212014136</v>
      </c>
      <c r="E37" s="121">
        <v>16.276796230859837</v>
      </c>
      <c r="F37" s="121">
        <v>21.613663133097763</v>
      </c>
      <c r="G37" s="121">
        <v>10.769140164899882</v>
      </c>
      <c r="H37" s="121">
        <v>3.5547703180212014</v>
      </c>
      <c r="I37" s="121">
        <v>0.96230859835100113</v>
      </c>
      <c r="J37" s="122">
        <v>4.1283863368669023</v>
      </c>
      <c r="L37" s="17"/>
    </row>
    <row r="38" spans="1:12" ht="12" customHeight="1">
      <c r="A38" s="118">
        <v>2012</v>
      </c>
      <c r="B38" s="112">
        <v>100</v>
      </c>
      <c r="C38" s="124">
        <v>11.331797101728743</v>
      </c>
      <c r="D38" s="124">
        <v>33.277090544462332</v>
      </c>
      <c r="E38" s="124">
        <v>16.174783304569164</v>
      </c>
      <c r="F38" s="124">
        <v>22.03303219337235</v>
      </c>
      <c r="G38" s="124">
        <v>8.7989432783439554</v>
      </c>
      <c r="H38" s="124">
        <v>3.3861372773990759</v>
      </c>
      <c r="I38" s="124">
        <v>1.0364742520512549</v>
      </c>
      <c r="J38" s="125">
        <v>3.9328171852251801</v>
      </c>
      <c r="L38" s="17"/>
    </row>
    <row r="39" spans="1:12" ht="12" customHeight="1">
      <c r="A39" s="117">
        <v>2013</v>
      </c>
      <c r="B39" s="109">
        <v>100</v>
      </c>
      <c r="C39" s="121">
        <v>11.070723034373765</v>
      </c>
      <c r="D39" s="121">
        <v>34.01422362702489</v>
      </c>
      <c r="E39" s="121">
        <v>16.762544448834451</v>
      </c>
      <c r="F39" s="121">
        <v>23.251679178190436</v>
      </c>
      <c r="G39" s="121">
        <v>7.2090082971157639</v>
      </c>
      <c r="H39" s="121">
        <v>3.0138285262741999</v>
      </c>
      <c r="I39" s="121">
        <v>1.0691426313709995</v>
      </c>
      <c r="J39" s="122">
        <v>3.6072698538127224</v>
      </c>
      <c r="L39" s="17"/>
    </row>
    <row r="40" spans="1:12" ht="12" customHeight="1">
      <c r="A40" s="118">
        <v>2014</v>
      </c>
      <c r="B40" s="112">
        <v>100</v>
      </c>
      <c r="C40" s="124">
        <v>11.013107759002638</v>
      </c>
      <c r="D40" s="124">
        <v>33.60848493936895</v>
      </c>
      <c r="E40" s="124">
        <v>16.238488960990274</v>
      </c>
      <c r="F40" s="124">
        <v>24.947684841214119</v>
      </c>
      <c r="G40" s="124">
        <v>6.6186344209887737</v>
      </c>
      <c r="H40" s="124">
        <v>2.9507794447436049</v>
      </c>
      <c r="I40" s="124">
        <v>1.0517562215845189</v>
      </c>
      <c r="J40" s="125">
        <v>3.5567491667064286</v>
      </c>
      <c r="L40" s="17"/>
    </row>
    <row r="41" spans="1:12" ht="12" customHeight="1">
      <c r="A41" s="117">
        <v>2015</v>
      </c>
      <c r="B41" s="109">
        <v>100</v>
      </c>
      <c r="C41" s="121">
        <v>10.387510183237479</v>
      </c>
      <c r="D41" s="121">
        <v>33.782814342862004</v>
      </c>
      <c r="E41" s="121">
        <v>15.680969808980706</v>
      </c>
      <c r="F41" s="121">
        <v>26.616246975426478</v>
      </c>
      <c r="G41" s="121">
        <v>6.1999197500091192</v>
      </c>
      <c r="H41" s="121">
        <v>2.8598178568388799</v>
      </c>
      <c r="I41" s="121">
        <v>1.0164998844886495</v>
      </c>
      <c r="J41" s="122">
        <v>3.4458859720584121</v>
      </c>
      <c r="L41" s="17"/>
    </row>
    <row r="42" spans="1:12" ht="12" customHeight="1">
      <c r="A42" s="118">
        <v>2016</v>
      </c>
      <c r="B42" s="112">
        <v>100</v>
      </c>
      <c r="C42" s="126">
        <f t="shared" ref="C42:J42" si="0">C21/$B$21*$B$42</f>
        <v>10.498555322644609</v>
      </c>
      <c r="D42" s="126">
        <f t="shared" si="0"/>
        <v>33.749362642343215</v>
      </c>
      <c r="E42" s="126">
        <f t="shared" si="0"/>
        <v>15.341340433969746</v>
      </c>
      <c r="F42" s="126">
        <f t="shared" si="0"/>
        <v>27.412611183502349</v>
      </c>
      <c r="G42" s="126">
        <f t="shared" si="0"/>
        <v>5.9752988499235178</v>
      </c>
      <c r="H42" s="126">
        <f t="shared" si="0"/>
        <v>2.7307234717579743</v>
      </c>
      <c r="I42" s="126">
        <f t="shared" si="0"/>
        <v>0.94102317149170023</v>
      </c>
      <c r="J42" s="127">
        <f t="shared" si="0"/>
        <v>3.3176590561441279</v>
      </c>
      <c r="L42" s="17"/>
    </row>
    <row r="43" spans="1:12" ht="12.75" customHeight="1">
      <c r="A43" s="71">
        <v>2017</v>
      </c>
      <c r="B43" s="60">
        <v>100</v>
      </c>
      <c r="C43" s="82">
        <f>C22/$B22*$B$43</f>
        <v>10.791778993446947</v>
      </c>
      <c r="D43" s="82">
        <f t="shared" ref="D43:J43" si="1">D22/$B22*$B$43</f>
        <v>33.430026327820784</v>
      </c>
      <c r="E43" s="82">
        <f t="shared" si="1"/>
        <v>15.172392048052213</v>
      </c>
      <c r="F43" s="82">
        <f t="shared" si="1"/>
        <v>28.12137072829794</v>
      </c>
      <c r="G43" s="82">
        <f t="shared" si="1"/>
        <v>5.429521842632151</v>
      </c>
      <c r="H43" s="82">
        <f t="shared" si="1"/>
        <v>2.7709899996321461</v>
      </c>
      <c r="I43" s="82">
        <f t="shared" si="1"/>
        <v>0.91175187736805885</v>
      </c>
      <c r="J43" s="83">
        <f t="shared" si="1"/>
        <v>3.2707456396189034</v>
      </c>
      <c r="L43" s="17"/>
    </row>
    <row r="44" spans="1:12" ht="12.75" customHeight="1">
      <c r="A44" s="70">
        <v>2018</v>
      </c>
      <c r="B44" s="63">
        <v>100</v>
      </c>
      <c r="C44" s="84">
        <f>C23/$B23*$B$44</f>
        <v>10.996828968903436</v>
      </c>
      <c r="D44" s="84">
        <f t="shared" ref="D44:J44" si="2">D23/$B23*$B$44</f>
        <v>33.395560556464808</v>
      </c>
      <c r="E44" s="84">
        <f t="shared" si="2"/>
        <v>14.474222585924714</v>
      </c>
      <c r="F44" s="84">
        <f t="shared" si="2"/>
        <v>28.303498363338793</v>
      </c>
      <c r="G44" s="84">
        <f t="shared" si="2"/>
        <v>5.776902618657938</v>
      </c>
      <c r="H44" s="84">
        <f t="shared" si="2"/>
        <v>2.6340016366612113</v>
      </c>
      <c r="I44" s="84">
        <f t="shared" si="2"/>
        <v>0.91653027823240585</v>
      </c>
      <c r="J44" s="85">
        <f t="shared" si="2"/>
        <v>3.4794394435351879</v>
      </c>
      <c r="K44" s="88"/>
      <c r="L44" s="17"/>
    </row>
    <row r="45" spans="1:12" ht="12.75" customHeight="1">
      <c r="A45" s="71">
        <v>2019</v>
      </c>
      <c r="B45" s="72">
        <f>SUM(C45:J45)</f>
        <v>99.980027362513354</v>
      </c>
      <c r="C45" s="147">
        <v>10.806195512148358</v>
      </c>
      <c r="D45" s="147">
        <v>33.868600017975375</v>
      </c>
      <c r="E45" s="147">
        <v>14.232501472982015</v>
      </c>
      <c r="F45" s="147">
        <v>28.441535096917224</v>
      </c>
      <c r="G45" s="147">
        <v>5.8884328469996108</v>
      </c>
      <c r="H45" s="147">
        <v>2.4950817380189139</v>
      </c>
      <c r="I45" s="147">
        <v>0.95918591529604447</v>
      </c>
      <c r="J45" s="148">
        <v>3.2884947621758189</v>
      </c>
      <c r="K45" s="88"/>
      <c r="L45" s="17"/>
    </row>
    <row r="46" spans="1:12" ht="12.75" customHeight="1">
      <c r="A46" s="70">
        <v>2020</v>
      </c>
      <c r="B46" s="89">
        <f>SUM(C46:J46)</f>
        <v>99.965829854029394</v>
      </c>
      <c r="C46" s="105">
        <v>10.592745250883619</v>
      </c>
      <c r="D46" s="105">
        <v>34.289207572958603</v>
      </c>
      <c r="E46" s="105">
        <v>14.074896688699292</v>
      </c>
      <c r="F46" s="105">
        <v>28.450383880233638</v>
      </c>
      <c r="G46" s="105">
        <v>5.9253168747130243</v>
      </c>
      <c r="H46" s="105">
        <v>2.5584896795480998</v>
      </c>
      <c r="I46" s="105">
        <v>0.99200205020875831</v>
      </c>
      <c r="J46" s="106">
        <v>3.0827878567843756</v>
      </c>
      <c r="K46" s="88"/>
      <c r="L46" s="17"/>
    </row>
    <row r="47" spans="1:12" ht="12.75" customHeight="1">
      <c r="A47" s="69">
        <v>2021</v>
      </c>
      <c r="B47" s="72">
        <v>100</v>
      </c>
      <c r="C47" s="147">
        <v>10.489180405249261</v>
      </c>
      <c r="D47" s="147">
        <v>34.271637960281446</v>
      </c>
      <c r="E47" s="147">
        <v>13.791848796101897</v>
      </c>
      <c r="F47" s="147">
        <v>27.788731494092367</v>
      </c>
      <c r="G47" s="147">
        <v>6.7562850020405048</v>
      </c>
      <c r="H47" s="147">
        <v>2.4574566945781564</v>
      </c>
      <c r="I47" s="147">
        <v>1.0212360053298979</v>
      </c>
      <c r="J47" s="148">
        <v>3.4167400101287728</v>
      </c>
      <c r="K47" s="107"/>
      <c r="L47" s="17"/>
    </row>
    <row r="48" spans="1:12" ht="12.75" customHeight="1">
      <c r="A48" s="73">
        <v>2022</v>
      </c>
      <c r="B48" s="63">
        <v>100</v>
      </c>
      <c r="C48" s="84">
        <v>10.248494307479291</v>
      </c>
      <c r="D48" s="84">
        <v>34.379693822135025</v>
      </c>
      <c r="E48" s="84">
        <v>13.773111340518906</v>
      </c>
      <c r="F48" s="84">
        <v>28.44254394762979</v>
      </c>
      <c r="G48" s="84">
        <v>6.4905010494591258</v>
      </c>
      <c r="H48" s="84">
        <v>2.3836665998013613</v>
      </c>
      <c r="I48" s="84">
        <v>0.93399415825550047</v>
      </c>
      <c r="J48" s="85">
        <v>3.3455484830545377</v>
      </c>
      <c r="L48" s="17"/>
    </row>
    <row r="49" spans="1:10" ht="13.15" customHeight="1">
      <c r="A49" s="335" t="s">
        <v>37</v>
      </c>
      <c r="B49" s="335"/>
      <c r="C49" s="335"/>
      <c r="D49" s="335"/>
      <c r="E49" s="335"/>
      <c r="F49" s="335"/>
      <c r="G49" s="335"/>
      <c r="H49" s="335"/>
      <c r="I49" s="335"/>
      <c r="J49" s="335"/>
    </row>
    <row r="50" spans="1:10" ht="12" customHeight="1">
      <c r="A50" s="117">
        <v>1995</v>
      </c>
      <c r="B50" s="121">
        <v>37.115939826774046</v>
      </c>
      <c r="C50" s="121">
        <v>61.160331523292363</v>
      </c>
      <c r="D50" s="121">
        <v>37.312242456466841</v>
      </c>
      <c r="E50" s="121">
        <v>29.367731586686276</v>
      </c>
      <c r="F50" s="121">
        <v>13.16931982633864</v>
      </c>
      <c r="G50" s="121">
        <v>41.184516482013407</v>
      </c>
      <c r="H50" s="121">
        <v>42.810985460420028</v>
      </c>
      <c r="I50" s="121">
        <v>49.333333333333336</v>
      </c>
      <c r="J50" s="122">
        <v>59.11330049261084</v>
      </c>
    </row>
    <row r="51" spans="1:10" ht="12" customHeight="1">
      <c r="A51" s="118">
        <v>2000</v>
      </c>
      <c r="B51" s="124">
        <v>40.833972341944524</v>
      </c>
      <c r="C51" s="124">
        <v>62.987551867219914</v>
      </c>
      <c r="D51" s="124">
        <v>41.172573699900624</v>
      </c>
      <c r="E51" s="124">
        <v>28.92658293409297</v>
      </c>
      <c r="F51" s="124">
        <v>17.374340142299747</v>
      </c>
      <c r="G51" s="124">
        <v>44.14191419141914</v>
      </c>
      <c r="H51" s="124">
        <v>50.194855806703046</v>
      </c>
      <c r="I51" s="124">
        <v>56.653992395437257</v>
      </c>
      <c r="J51" s="125">
        <v>62.71834061135371</v>
      </c>
    </row>
    <row r="52" spans="1:10" ht="12" customHeight="1">
      <c r="A52" s="117">
        <v>2005</v>
      </c>
      <c r="B52" s="121">
        <v>43.590894805369729</v>
      </c>
      <c r="C52" s="121">
        <v>59.23113431419079</v>
      </c>
      <c r="D52" s="121">
        <v>45.318490120908287</v>
      </c>
      <c r="E52" s="121">
        <v>37.142857142857146</v>
      </c>
      <c r="F52" s="121">
        <v>19.17218033543622</v>
      </c>
      <c r="G52" s="121">
        <v>49.692682361127218</v>
      </c>
      <c r="H52" s="121">
        <v>56.732891832229583</v>
      </c>
      <c r="I52" s="121">
        <v>56.27376425855514</v>
      </c>
      <c r="J52" s="122">
        <v>62.218963831867057</v>
      </c>
    </row>
    <row r="53" spans="1:10" ht="12" customHeight="1">
      <c r="A53" s="118">
        <v>2006</v>
      </c>
      <c r="B53" s="124">
        <v>44.741997239659852</v>
      </c>
      <c r="C53" s="124">
        <v>63.801652892561989</v>
      </c>
      <c r="D53" s="124">
        <v>45.299145299145302</v>
      </c>
      <c r="E53" s="124">
        <v>40.066546513239985</v>
      </c>
      <c r="F53" s="124">
        <v>21.097818437719916</v>
      </c>
      <c r="G53" s="124">
        <v>50.869618847909216</v>
      </c>
      <c r="H53" s="124">
        <v>57.636044470450557</v>
      </c>
      <c r="I53" s="124">
        <v>57.086614173228348</v>
      </c>
      <c r="J53" s="125">
        <v>60.781122864117165</v>
      </c>
    </row>
    <row r="54" spans="1:10" ht="12" customHeight="1">
      <c r="A54" s="128">
        <v>2007</v>
      </c>
      <c r="B54" s="129">
        <v>45.418583652233735</v>
      </c>
      <c r="C54" s="129">
        <v>64.491275776116026</v>
      </c>
      <c r="D54" s="129">
        <v>46.651188968622485</v>
      </c>
      <c r="E54" s="129">
        <v>42.235528942115771</v>
      </c>
      <c r="F54" s="129">
        <v>19.603413654618475</v>
      </c>
      <c r="G54" s="129">
        <v>52.491736587846425</v>
      </c>
      <c r="H54" s="129">
        <v>61.184588844163315</v>
      </c>
      <c r="I54" s="129">
        <v>56.386292834890959</v>
      </c>
      <c r="J54" s="130">
        <v>63.099173553719012</v>
      </c>
    </row>
    <row r="55" spans="1:10" ht="12" customHeight="1">
      <c r="A55" s="118">
        <v>2008</v>
      </c>
      <c r="B55" s="124">
        <v>45.242090615151639</v>
      </c>
      <c r="C55" s="124">
        <v>64.119672836848906</v>
      </c>
      <c r="D55" s="124">
        <v>46.359514601946927</v>
      </c>
      <c r="E55" s="124">
        <v>42.223041927947868</v>
      </c>
      <c r="F55" s="124">
        <v>20.253922625464128</v>
      </c>
      <c r="G55" s="124">
        <v>52.810392205845616</v>
      </c>
      <c r="H55" s="124">
        <v>58.955642897248737</v>
      </c>
      <c r="I55" s="124">
        <v>53.921568627450981</v>
      </c>
      <c r="J55" s="125">
        <v>62.618670886075947</v>
      </c>
    </row>
    <row r="56" spans="1:10" ht="12" customHeight="1">
      <c r="A56" s="128">
        <v>2009</v>
      </c>
      <c r="B56" s="129">
        <v>46.929551435286555</v>
      </c>
      <c r="C56" s="129">
        <v>64.887152777777786</v>
      </c>
      <c r="D56" s="129">
        <v>47.475976937860345</v>
      </c>
      <c r="E56" s="129">
        <v>44.497493435187394</v>
      </c>
      <c r="F56" s="129">
        <v>21.186868686868689</v>
      </c>
      <c r="G56" s="129">
        <v>54.551716220870162</v>
      </c>
      <c r="H56" s="129">
        <v>61.262798634812285</v>
      </c>
      <c r="I56" s="129">
        <v>56.129032258064512</v>
      </c>
      <c r="J56" s="130">
        <v>64.115432873274784</v>
      </c>
    </row>
    <row r="57" spans="1:10" ht="12" customHeight="1">
      <c r="A57" s="118">
        <v>2010</v>
      </c>
      <c r="B57" s="124">
        <v>48.744312739463602</v>
      </c>
      <c r="C57" s="124">
        <v>69.800755306680557</v>
      </c>
      <c r="D57" s="124">
        <v>51.128791645947288</v>
      </c>
      <c r="E57" s="124">
        <v>47.583898377821647</v>
      </c>
      <c r="F57" s="124">
        <v>21.839987375729841</v>
      </c>
      <c r="G57" s="124">
        <v>56.049237983587339</v>
      </c>
      <c r="H57" s="124">
        <v>60.599078341013822</v>
      </c>
      <c r="I57" s="124">
        <v>57.289879931389365</v>
      </c>
      <c r="J57" s="125">
        <v>64.388609715242879</v>
      </c>
    </row>
    <row r="58" spans="1:10" ht="12" customHeight="1">
      <c r="A58" s="117">
        <v>2011</v>
      </c>
      <c r="B58" s="131">
        <v>48.074204946996467</v>
      </c>
      <c r="C58" s="131">
        <v>69.978494623655919</v>
      </c>
      <c r="D58" s="131">
        <v>51.170307623718237</v>
      </c>
      <c r="E58" s="131">
        <v>49.1063029162747</v>
      </c>
      <c r="F58" s="131">
        <v>21.117166212534062</v>
      </c>
      <c r="G58" s="131">
        <v>57.967844252433551</v>
      </c>
      <c r="H58" s="131">
        <v>61.033797216699803</v>
      </c>
      <c r="I58" s="131">
        <v>56.915544675642593</v>
      </c>
      <c r="J58" s="132">
        <v>64.507845934379461</v>
      </c>
    </row>
    <row r="59" spans="1:10" ht="12" customHeight="1">
      <c r="A59" s="118">
        <v>2012</v>
      </c>
      <c r="B59" s="126">
        <v>48.99004020555936</v>
      </c>
      <c r="C59" s="126">
        <v>71.088232791627675</v>
      </c>
      <c r="D59" s="126">
        <v>52.868401228486995</v>
      </c>
      <c r="E59" s="126">
        <v>48.766094420600858</v>
      </c>
      <c r="F59" s="126">
        <v>22.269385611762647</v>
      </c>
      <c r="G59" s="126">
        <v>60.081087004163926</v>
      </c>
      <c r="H59" s="126">
        <v>62.215261958997722</v>
      </c>
      <c r="I59" s="126">
        <v>51.069767441860471</v>
      </c>
      <c r="J59" s="127">
        <v>66.560431478303499</v>
      </c>
    </row>
    <row r="60" spans="1:10" ht="12" customHeight="1">
      <c r="A60" s="117">
        <v>2013</v>
      </c>
      <c r="B60" s="131">
        <v>48.921374950612403</v>
      </c>
      <c r="C60" s="131">
        <v>70.877944325481806</v>
      </c>
      <c r="D60" s="131">
        <v>54.861191776048322</v>
      </c>
      <c r="E60" s="131">
        <v>47.442605949182102</v>
      </c>
      <c r="F60" s="131">
        <v>22.837723024638912</v>
      </c>
      <c r="G60" s="131">
        <v>61.021593773977855</v>
      </c>
      <c r="H60" s="131">
        <v>60.933403251179861</v>
      </c>
      <c r="I60" s="131">
        <v>50.184774575018473</v>
      </c>
      <c r="J60" s="132">
        <v>65.914567360350489</v>
      </c>
    </row>
    <row r="61" spans="1:10" ht="12" customHeight="1">
      <c r="A61" s="118">
        <v>2014</v>
      </c>
      <c r="B61" s="126">
        <v>49.054237357453971</v>
      </c>
      <c r="C61" s="126">
        <v>71.857399269666402</v>
      </c>
      <c r="D61" s="126">
        <v>56.212225692613472</v>
      </c>
      <c r="E61" s="126">
        <v>47.852915249968518</v>
      </c>
      <c r="F61" s="126">
        <v>22.636612021857925</v>
      </c>
      <c r="G61" s="126">
        <v>61.462409886714731</v>
      </c>
      <c r="H61" s="126">
        <v>61.931161931161924</v>
      </c>
      <c r="I61" s="126">
        <v>52.300712896953982</v>
      </c>
      <c r="J61" s="127">
        <v>66.788041395170566</v>
      </c>
    </row>
    <row r="62" spans="1:10" ht="12" customHeight="1">
      <c r="A62" s="117">
        <v>2015</v>
      </c>
      <c r="B62" s="131">
        <v>48.458835402405072</v>
      </c>
      <c r="C62" s="131">
        <v>71.959499005033351</v>
      </c>
      <c r="D62" s="131">
        <v>56.640512525194353</v>
      </c>
      <c r="E62" s="131">
        <v>46.419571201488772</v>
      </c>
      <c r="F62" s="131">
        <v>23.206943809958887</v>
      </c>
      <c r="G62" s="131">
        <v>62.198470288291816</v>
      </c>
      <c r="H62" s="131">
        <v>61.862244897959187</v>
      </c>
      <c r="I62" s="131">
        <v>50.538277511961724</v>
      </c>
      <c r="J62" s="132">
        <v>65.366972477064223</v>
      </c>
    </row>
    <row r="63" spans="1:10" ht="12" customHeight="1">
      <c r="A63" s="118">
        <v>2016</v>
      </c>
      <c r="B63" s="126">
        <f>84973/B21*100</f>
        <v>48.140615262591353</v>
      </c>
      <c r="C63" s="126">
        <f>13293/C21*100</f>
        <v>71.733851384167068</v>
      </c>
      <c r="D63" s="126">
        <f>33877/D21*100</f>
        <v>56.868274831713414</v>
      </c>
      <c r="E63" s="126">
        <f>12424/E21*100</f>
        <v>45.880571660696475</v>
      </c>
      <c r="F63" s="126">
        <f>11268/F21*100</f>
        <v>23.287727855164718</v>
      </c>
      <c r="G63" s="126">
        <f>6472/G21*100</f>
        <v>61.363420877974782</v>
      </c>
      <c r="H63" s="126">
        <f>2921/H21*100</f>
        <v>60.601659751037339</v>
      </c>
      <c r="I63" s="126">
        <f>842/I21*100</f>
        <v>50.69235400361228</v>
      </c>
      <c r="J63" s="127">
        <f>3858/J21*100</f>
        <v>65.881147540983605</v>
      </c>
    </row>
    <row r="64" spans="1:10" ht="12.75" customHeight="1">
      <c r="A64" s="71">
        <v>2017</v>
      </c>
      <c r="B64" s="82">
        <v>47.857251711833854</v>
      </c>
      <c r="C64" s="82">
        <v>71.902999610440204</v>
      </c>
      <c r="D64" s="82">
        <v>56.522832665251912</v>
      </c>
      <c r="E64" s="82">
        <v>45.996120809088396</v>
      </c>
      <c r="F64" s="82">
        <v>23.355072599181508</v>
      </c>
      <c r="G64" s="82">
        <v>62.320944638017806</v>
      </c>
      <c r="H64" s="82">
        <v>60.022757443580502</v>
      </c>
      <c r="I64" s="82">
        <v>47.435158501440924</v>
      </c>
      <c r="J64" s="83">
        <v>65.536632390745496</v>
      </c>
    </row>
    <row r="65" spans="1:11" ht="12.75" customHeight="1">
      <c r="A65" s="70">
        <v>2018</v>
      </c>
      <c r="B65" s="84">
        <v>48.106587561374795</v>
      </c>
      <c r="C65" s="84">
        <v>72.173387284312369</v>
      </c>
      <c r="D65" s="84">
        <v>56.722566812160188</v>
      </c>
      <c r="E65" s="84">
        <v>45.777385159010606</v>
      </c>
      <c r="F65" s="84">
        <v>24.004770595782361</v>
      </c>
      <c r="G65" s="84">
        <v>61.912350597609567</v>
      </c>
      <c r="H65" s="84">
        <v>59.631067961165051</v>
      </c>
      <c r="I65" s="84">
        <v>46.037946428571431</v>
      </c>
      <c r="J65" s="85">
        <v>64.118771130383649</v>
      </c>
    </row>
    <row r="66" spans="1:11" ht="12.75" customHeight="1">
      <c r="A66" s="71">
        <v>2019</v>
      </c>
      <c r="B66" s="82">
        <v>48.721251884917663</v>
      </c>
      <c r="C66" s="82">
        <v>71.790962018297762</v>
      </c>
      <c r="D66" s="82">
        <v>57.540911101282624</v>
      </c>
      <c r="E66" s="82">
        <v>46.646084760033681</v>
      </c>
      <c r="F66" s="82">
        <v>24.555397552711504</v>
      </c>
      <c r="G66" s="82">
        <v>64.283897227168666</v>
      </c>
      <c r="H66" s="82">
        <v>59.255553331999202</v>
      </c>
      <c r="I66" s="82">
        <v>49.036959916710046</v>
      </c>
      <c r="J66" s="83">
        <v>64.333434558153655</v>
      </c>
    </row>
    <row r="67" spans="1:11" ht="12.75" customHeight="1">
      <c r="A67" s="70">
        <v>2020</v>
      </c>
      <c r="B67" s="84">
        <v>48.68818673984773</v>
      </c>
      <c r="C67" s="84">
        <v>71.864919354838705</v>
      </c>
      <c r="D67" s="84">
        <v>57.320586082867507</v>
      </c>
      <c r="E67" s="84">
        <v>46.608755026174038</v>
      </c>
      <c r="F67" s="84">
        <v>25.058644697581023</v>
      </c>
      <c r="G67" s="84">
        <v>62.732023788069924</v>
      </c>
      <c r="H67" s="84">
        <v>60.058430717863111</v>
      </c>
      <c r="I67" s="84">
        <v>48.385360602798713</v>
      </c>
      <c r="J67" s="85">
        <v>64.651887772774501</v>
      </c>
    </row>
    <row r="68" spans="1:11" ht="12.75" customHeight="1">
      <c r="A68" s="69">
        <v>2021</v>
      </c>
      <c r="B68" s="147">
        <v>50.278541259999713</v>
      </c>
      <c r="C68" s="147">
        <v>72.929264519758121</v>
      </c>
      <c r="D68" s="147">
        <v>59.041347450575309</v>
      </c>
      <c r="E68" s="147">
        <v>47.775401069518722</v>
      </c>
      <c r="F68" s="147">
        <v>25.990409965143229</v>
      </c>
      <c r="G68" s="147">
        <v>63.961865948620911</v>
      </c>
      <c r="H68" s="147">
        <v>62.86514605842337</v>
      </c>
      <c r="I68" s="147">
        <v>48.724121328839672</v>
      </c>
      <c r="J68" s="148">
        <v>64.915815225212256</v>
      </c>
      <c r="K68" s="107"/>
    </row>
    <row r="69" spans="1:11" ht="12.75" customHeight="1">
      <c r="A69" s="73">
        <v>2022</v>
      </c>
      <c r="B69" s="84">
        <v>50.170506529152462</v>
      </c>
      <c r="C69" s="84">
        <v>72.893493101637461</v>
      </c>
      <c r="D69" s="84">
        <v>58.73856181246353</v>
      </c>
      <c r="E69" s="84">
        <v>48.133281233348733</v>
      </c>
      <c r="F69" s="84">
        <v>26.555888120549078</v>
      </c>
      <c r="G69" s="84">
        <v>64.865068596411874</v>
      </c>
      <c r="H69" s="84">
        <v>61.371100164203618</v>
      </c>
      <c r="I69" s="84">
        <v>48.349921424829759</v>
      </c>
      <c r="J69" s="85">
        <v>65.720971044164955</v>
      </c>
    </row>
    <row r="70" spans="1:11" ht="12" customHeight="1">
      <c r="A70" s="339" t="s">
        <v>38</v>
      </c>
      <c r="B70" s="339"/>
      <c r="C70" s="339"/>
      <c r="D70" s="339"/>
      <c r="E70" s="339"/>
      <c r="F70" s="339"/>
      <c r="G70" s="339"/>
      <c r="H70" s="339"/>
      <c r="I70" s="339"/>
      <c r="J70" s="339"/>
    </row>
    <row r="71" spans="1:11" ht="12" customHeight="1">
      <c r="A71" s="108">
        <v>1995</v>
      </c>
      <c r="B71" s="109" t="s">
        <v>20</v>
      </c>
      <c r="C71" s="109" t="s">
        <v>20</v>
      </c>
      <c r="D71" s="109" t="s">
        <v>20</v>
      </c>
      <c r="E71" s="109" t="s">
        <v>20</v>
      </c>
      <c r="F71" s="109" t="s">
        <v>20</v>
      </c>
      <c r="G71" s="109" t="s">
        <v>20</v>
      </c>
      <c r="H71" s="109" t="s">
        <v>20</v>
      </c>
      <c r="I71" s="109" t="s">
        <v>20</v>
      </c>
      <c r="J71" s="110" t="s">
        <v>20</v>
      </c>
    </row>
    <row r="72" spans="1:11" ht="12" customHeight="1">
      <c r="A72" s="111">
        <v>2000</v>
      </c>
      <c r="B72" s="112">
        <v>311</v>
      </c>
      <c r="C72" s="112">
        <v>14</v>
      </c>
      <c r="D72" s="112">
        <v>212</v>
      </c>
      <c r="E72" s="112">
        <v>16</v>
      </c>
      <c r="F72" s="112">
        <v>55</v>
      </c>
      <c r="G72" s="112">
        <v>9</v>
      </c>
      <c r="H72" s="112">
        <v>5</v>
      </c>
      <c r="I72" s="23" t="s">
        <v>20</v>
      </c>
      <c r="J72" s="24" t="s">
        <v>20</v>
      </c>
    </row>
    <row r="73" spans="1:11" ht="12" customHeight="1">
      <c r="A73" s="108">
        <v>2005</v>
      </c>
      <c r="B73" s="109">
        <v>6999</v>
      </c>
      <c r="C73" s="109">
        <v>333</v>
      </c>
      <c r="D73" s="109">
        <v>3394</v>
      </c>
      <c r="E73" s="109">
        <v>397</v>
      </c>
      <c r="F73" s="109">
        <v>2286</v>
      </c>
      <c r="G73" s="109">
        <v>132</v>
      </c>
      <c r="H73" s="109">
        <v>373</v>
      </c>
      <c r="I73" s="109">
        <v>14</v>
      </c>
      <c r="J73" s="110">
        <v>70</v>
      </c>
    </row>
    <row r="74" spans="1:11" ht="12" customHeight="1">
      <c r="A74" s="111">
        <v>2006</v>
      </c>
      <c r="B74" s="112">
        <v>8295</v>
      </c>
      <c r="C74" s="112">
        <v>332</v>
      </c>
      <c r="D74" s="112">
        <v>3556</v>
      </c>
      <c r="E74" s="112">
        <v>537</v>
      </c>
      <c r="F74" s="112">
        <v>2867</v>
      </c>
      <c r="G74" s="112">
        <v>354</v>
      </c>
      <c r="H74" s="112">
        <v>466</v>
      </c>
      <c r="I74" s="112">
        <v>23</v>
      </c>
      <c r="J74" s="113">
        <v>160</v>
      </c>
    </row>
    <row r="75" spans="1:11" ht="12" customHeight="1">
      <c r="A75" s="108">
        <v>2007</v>
      </c>
      <c r="B75" s="109">
        <v>10283</v>
      </c>
      <c r="C75" s="109">
        <v>612</v>
      </c>
      <c r="D75" s="109">
        <v>4244</v>
      </c>
      <c r="E75" s="109">
        <v>581</v>
      </c>
      <c r="F75" s="109">
        <v>3641</v>
      </c>
      <c r="G75" s="109">
        <v>434</v>
      </c>
      <c r="H75" s="109">
        <v>477</v>
      </c>
      <c r="I75" s="109">
        <v>31</v>
      </c>
      <c r="J75" s="110">
        <v>253</v>
      </c>
    </row>
    <row r="76" spans="1:11" ht="12" customHeight="1">
      <c r="A76" s="111">
        <v>2008</v>
      </c>
      <c r="B76" s="112">
        <v>11622</v>
      </c>
      <c r="C76" s="112">
        <v>832</v>
      </c>
      <c r="D76" s="112">
        <v>4777</v>
      </c>
      <c r="E76" s="112">
        <v>711</v>
      </c>
      <c r="F76" s="112">
        <v>3915</v>
      </c>
      <c r="G76" s="112">
        <v>454</v>
      </c>
      <c r="H76" s="112">
        <v>596</v>
      </c>
      <c r="I76" s="112">
        <v>49</v>
      </c>
      <c r="J76" s="113">
        <v>278</v>
      </c>
    </row>
    <row r="77" spans="1:11" ht="12" customHeight="1">
      <c r="A77" s="117">
        <v>2009</v>
      </c>
      <c r="B77" s="109">
        <v>12801</v>
      </c>
      <c r="C77" s="109">
        <v>781</v>
      </c>
      <c r="D77" s="109">
        <v>5990</v>
      </c>
      <c r="E77" s="109">
        <v>703</v>
      </c>
      <c r="F77" s="109">
        <v>3629</v>
      </c>
      <c r="G77" s="109">
        <v>760</v>
      </c>
      <c r="H77" s="109">
        <v>630</v>
      </c>
      <c r="I77" s="109">
        <v>26</v>
      </c>
      <c r="J77" s="110">
        <v>282</v>
      </c>
    </row>
    <row r="78" spans="1:11" ht="12" customHeight="1">
      <c r="A78" s="118">
        <v>2010</v>
      </c>
      <c r="B78" s="112">
        <v>26467</v>
      </c>
      <c r="C78" s="112">
        <v>2244</v>
      </c>
      <c r="D78" s="112">
        <v>10154</v>
      </c>
      <c r="E78" s="112">
        <v>2604</v>
      </c>
      <c r="F78" s="112">
        <v>8039</v>
      </c>
      <c r="G78" s="112">
        <v>1048</v>
      </c>
      <c r="H78" s="112">
        <v>1491</v>
      </c>
      <c r="I78" s="112">
        <v>125</v>
      </c>
      <c r="J78" s="113">
        <v>762</v>
      </c>
    </row>
    <row r="79" spans="1:11" ht="12" customHeight="1">
      <c r="A79" s="117">
        <v>2011</v>
      </c>
      <c r="B79" s="109">
        <v>41292</v>
      </c>
      <c r="C79" s="109">
        <v>3373</v>
      </c>
      <c r="D79" s="109">
        <v>16024</v>
      </c>
      <c r="E79" s="109">
        <v>4268</v>
      </c>
      <c r="F79" s="109">
        <v>13166</v>
      </c>
      <c r="G79" s="109">
        <v>1137</v>
      </c>
      <c r="H79" s="109">
        <v>1862</v>
      </c>
      <c r="I79" s="109">
        <v>196</v>
      </c>
      <c r="J79" s="110">
        <v>1266</v>
      </c>
    </row>
    <row r="80" spans="1:11" ht="12" customHeight="1">
      <c r="A80" s="118">
        <v>2012</v>
      </c>
      <c r="B80" s="112">
        <v>58560</v>
      </c>
      <c r="C80" s="112">
        <v>4806</v>
      </c>
      <c r="D80" s="112">
        <v>23327</v>
      </c>
      <c r="E80" s="112">
        <v>6586</v>
      </c>
      <c r="F80" s="112">
        <v>17749</v>
      </c>
      <c r="G80" s="112">
        <v>1482</v>
      </c>
      <c r="H80" s="112">
        <v>2329</v>
      </c>
      <c r="I80" s="112">
        <v>393</v>
      </c>
      <c r="J80" s="113">
        <v>1888</v>
      </c>
    </row>
    <row r="81" spans="1:12" ht="12" customHeight="1">
      <c r="A81" s="117">
        <v>2013</v>
      </c>
      <c r="B81" s="109">
        <v>78358</v>
      </c>
      <c r="C81" s="109">
        <v>6177</v>
      </c>
      <c r="D81" s="109">
        <v>30582</v>
      </c>
      <c r="E81" s="109">
        <v>9967</v>
      </c>
      <c r="F81" s="109">
        <v>23985</v>
      </c>
      <c r="G81" s="109">
        <v>1807</v>
      </c>
      <c r="H81" s="109">
        <v>2786</v>
      </c>
      <c r="I81" s="109">
        <v>530</v>
      </c>
      <c r="J81" s="110">
        <v>2524</v>
      </c>
    </row>
    <row r="82" spans="1:12" ht="12" customHeight="1">
      <c r="A82" s="118">
        <v>2014</v>
      </c>
      <c r="B82" s="112">
        <v>97033</v>
      </c>
      <c r="C82" s="112">
        <v>7789</v>
      </c>
      <c r="D82" s="112">
        <v>36903</v>
      </c>
      <c r="E82" s="112">
        <v>12375</v>
      </c>
      <c r="F82" s="112">
        <v>30989</v>
      </c>
      <c r="G82" s="112">
        <v>1994</v>
      </c>
      <c r="H82" s="112">
        <v>3203</v>
      </c>
      <c r="I82" s="112">
        <v>638</v>
      </c>
      <c r="J82" s="113">
        <v>3142</v>
      </c>
    </row>
    <row r="83" spans="1:12" ht="12" customHeight="1">
      <c r="A83" s="117">
        <v>2015</v>
      </c>
      <c r="B83" s="109">
        <v>113630</v>
      </c>
      <c r="C83" s="109">
        <v>8567</v>
      </c>
      <c r="D83" s="109">
        <v>43273</v>
      </c>
      <c r="E83" s="109">
        <v>13894</v>
      </c>
      <c r="F83" s="109">
        <v>37453</v>
      </c>
      <c r="G83" s="109">
        <v>2456</v>
      </c>
      <c r="H83" s="109">
        <v>3492</v>
      </c>
      <c r="I83" s="109">
        <v>757</v>
      </c>
      <c r="J83" s="110">
        <v>3721</v>
      </c>
    </row>
    <row r="84" spans="1:12" ht="12" customHeight="1">
      <c r="A84" s="118">
        <v>2016</v>
      </c>
      <c r="B84" s="112">
        <v>124362</v>
      </c>
      <c r="C84" s="112">
        <v>9244</v>
      </c>
      <c r="D84" s="112">
        <v>46902</v>
      </c>
      <c r="E84" s="112">
        <v>15028</v>
      </c>
      <c r="F84" s="112">
        <v>42188</v>
      </c>
      <c r="G84" s="112">
        <v>2650</v>
      </c>
      <c r="H84" s="112">
        <v>3591</v>
      </c>
      <c r="I84" s="112">
        <v>759</v>
      </c>
      <c r="J84" s="113">
        <v>3945</v>
      </c>
    </row>
    <row r="85" spans="1:12" ht="12.75" customHeight="1">
      <c r="A85" s="71">
        <v>2017</v>
      </c>
      <c r="B85" s="60">
        <v>136457</v>
      </c>
      <c r="C85" s="60">
        <v>10096</v>
      </c>
      <c r="D85" s="60">
        <v>51042</v>
      </c>
      <c r="E85" s="60">
        <v>16340</v>
      </c>
      <c r="F85" s="60">
        <v>47124</v>
      </c>
      <c r="G85" s="60">
        <v>2686</v>
      </c>
      <c r="H85" s="60">
        <v>3901</v>
      </c>
      <c r="I85" s="60">
        <v>859</v>
      </c>
      <c r="J85" s="61">
        <v>4225</v>
      </c>
    </row>
    <row r="86" spans="1:12" ht="12.75" customHeight="1">
      <c r="A86" s="70">
        <v>2018</v>
      </c>
      <c r="B86" s="63">
        <v>140960</v>
      </c>
      <c r="C86" s="63">
        <v>10287</v>
      </c>
      <c r="D86" s="63">
        <v>52891</v>
      </c>
      <c r="E86" s="63">
        <v>15788</v>
      </c>
      <c r="F86" s="63">
        <v>49171</v>
      </c>
      <c r="G86" s="63">
        <v>3406</v>
      </c>
      <c r="H86" s="63">
        <v>3969</v>
      </c>
      <c r="I86" s="63">
        <v>879</v>
      </c>
      <c r="J86" s="64">
        <v>4525</v>
      </c>
    </row>
    <row r="87" spans="1:12" ht="12.75" customHeight="1">
      <c r="A87" s="71">
        <v>2019</v>
      </c>
      <c r="B87" s="60">
        <v>144649</v>
      </c>
      <c r="C87" s="60">
        <v>10206</v>
      </c>
      <c r="D87" s="60">
        <v>55484</v>
      </c>
      <c r="E87" s="60">
        <v>16041</v>
      </c>
      <c r="F87" s="60">
        <v>50200</v>
      </c>
      <c r="G87" s="60">
        <v>3388</v>
      </c>
      <c r="H87" s="60">
        <v>3843</v>
      </c>
      <c r="I87" s="60">
        <v>950</v>
      </c>
      <c r="J87" s="61">
        <v>4503</v>
      </c>
    </row>
    <row r="88" spans="1:12" ht="12.75" customHeight="1">
      <c r="A88" s="68">
        <v>2020</v>
      </c>
      <c r="B88" s="102">
        <v>134532</v>
      </c>
      <c r="C88" s="63">
        <v>8792</v>
      </c>
      <c r="D88" s="63">
        <v>52496</v>
      </c>
      <c r="E88" s="63">
        <v>14486</v>
      </c>
      <c r="F88" s="63">
        <v>47154</v>
      </c>
      <c r="G88" s="63">
        <v>3121</v>
      </c>
      <c r="H88" s="63">
        <v>3622</v>
      </c>
      <c r="I88" s="63">
        <v>918</v>
      </c>
      <c r="J88" s="64">
        <v>3884</v>
      </c>
      <c r="K88" s="164"/>
    </row>
    <row r="89" spans="1:12" ht="12.75" customHeight="1">
      <c r="A89" s="69">
        <v>2021</v>
      </c>
      <c r="B89" s="165">
        <v>144782</v>
      </c>
      <c r="C89" s="72">
        <v>9370</v>
      </c>
      <c r="D89" s="72">
        <v>56628</v>
      </c>
      <c r="E89" s="72">
        <v>15361</v>
      </c>
      <c r="F89" s="72">
        <v>49732</v>
      </c>
      <c r="G89" s="72">
        <v>4105</v>
      </c>
      <c r="H89" s="72">
        <v>3720</v>
      </c>
      <c r="I89" s="72">
        <v>1087</v>
      </c>
      <c r="J89" s="119">
        <v>4768</v>
      </c>
      <c r="K89" s="107"/>
    </row>
    <row r="90" spans="1:12" ht="12.75" customHeight="1">
      <c r="A90" s="73">
        <v>2022</v>
      </c>
      <c r="B90" s="63">
        <v>145877</v>
      </c>
      <c r="C90" s="63">
        <v>8928</v>
      </c>
      <c r="D90" s="63">
        <v>57297</v>
      </c>
      <c r="E90" s="63">
        <v>15398</v>
      </c>
      <c r="F90" s="63">
        <v>51305</v>
      </c>
      <c r="G90" s="63">
        <v>3798</v>
      </c>
      <c r="H90" s="63">
        <v>3673</v>
      </c>
      <c r="I90" s="63">
        <v>946</v>
      </c>
      <c r="J90" s="64">
        <v>4529</v>
      </c>
    </row>
    <row r="91" spans="1:12" ht="13.15" customHeight="1">
      <c r="A91" s="335" t="s">
        <v>39</v>
      </c>
      <c r="B91" s="335"/>
      <c r="C91" s="335"/>
      <c r="D91" s="335"/>
      <c r="E91" s="335"/>
      <c r="F91" s="335"/>
      <c r="G91" s="335"/>
      <c r="H91" s="335"/>
      <c r="I91" s="335"/>
      <c r="J91" s="335"/>
    </row>
    <row r="92" spans="1:12" ht="12" customHeight="1">
      <c r="A92" s="117">
        <v>1995</v>
      </c>
      <c r="B92" s="13" t="s">
        <v>20</v>
      </c>
      <c r="C92" s="13" t="s">
        <v>20</v>
      </c>
      <c r="D92" s="13" t="s">
        <v>20</v>
      </c>
      <c r="E92" s="13" t="s">
        <v>20</v>
      </c>
      <c r="F92" s="13" t="s">
        <v>20</v>
      </c>
      <c r="G92" s="13" t="s">
        <v>20</v>
      </c>
      <c r="H92" s="13" t="s">
        <v>20</v>
      </c>
      <c r="I92" s="13" t="s">
        <v>20</v>
      </c>
      <c r="J92" s="14" t="s">
        <v>20</v>
      </c>
    </row>
    <row r="93" spans="1:12" ht="12" customHeight="1">
      <c r="A93" s="118">
        <v>2000</v>
      </c>
      <c r="B93" s="123">
        <v>100</v>
      </c>
      <c r="C93" s="124">
        <v>4.501607717041801</v>
      </c>
      <c r="D93" s="124">
        <v>68.167202572347264</v>
      </c>
      <c r="E93" s="124">
        <v>5.144694533762058</v>
      </c>
      <c r="F93" s="124">
        <v>17.684887459807076</v>
      </c>
      <c r="G93" s="124">
        <v>2.8938906752411575</v>
      </c>
      <c r="H93" s="124">
        <v>1.607717041800643</v>
      </c>
      <c r="I93" s="23" t="s">
        <v>20</v>
      </c>
      <c r="J93" s="24">
        <v>0</v>
      </c>
      <c r="K93" s="17"/>
    </row>
    <row r="94" spans="1:12" ht="12" customHeight="1">
      <c r="A94" s="117">
        <v>2005</v>
      </c>
      <c r="B94" s="120">
        <v>100</v>
      </c>
      <c r="C94" s="121">
        <v>4.7578225460780112</v>
      </c>
      <c r="D94" s="121">
        <v>48.492641805972283</v>
      </c>
      <c r="E94" s="121">
        <v>5.6722388912701813</v>
      </c>
      <c r="F94" s="121">
        <v>32.661808829832836</v>
      </c>
      <c r="G94" s="13">
        <v>1.8859837119588514</v>
      </c>
      <c r="H94" s="121">
        <v>5.3293327618231174</v>
      </c>
      <c r="I94" s="121">
        <v>0.20002857551078726</v>
      </c>
      <c r="J94" s="122">
        <v>1.0001428775539363</v>
      </c>
      <c r="K94" s="17"/>
      <c r="L94" s="17"/>
    </row>
    <row r="95" spans="1:12" ht="12" customHeight="1">
      <c r="A95" s="118">
        <v>2006</v>
      </c>
      <c r="B95" s="123">
        <v>100</v>
      </c>
      <c r="C95" s="124">
        <v>4.0024110910186854</v>
      </c>
      <c r="D95" s="124">
        <v>42.869198312236293</v>
      </c>
      <c r="E95" s="124">
        <v>6.4737793851717909</v>
      </c>
      <c r="F95" s="124">
        <v>34.562989752863174</v>
      </c>
      <c r="G95" s="23">
        <v>4.267631103074141</v>
      </c>
      <c r="H95" s="124">
        <v>5.6178420735382764</v>
      </c>
      <c r="I95" s="124">
        <v>0.27727546714888485</v>
      </c>
      <c r="J95" s="125">
        <v>1.9288728149487642</v>
      </c>
      <c r="K95" s="17"/>
      <c r="L95" s="17"/>
    </row>
    <row r="96" spans="1:12" ht="12" customHeight="1">
      <c r="A96" s="128">
        <v>2007</v>
      </c>
      <c r="B96" s="133">
        <v>100</v>
      </c>
      <c r="C96" s="129">
        <v>5.9515705533404653</v>
      </c>
      <c r="D96" s="129">
        <v>41.272002333949239</v>
      </c>
      <c r="E96" s="129">
        <v>5.6501021102791018</v>
      </c>
      <c r="F96" s="129">
        <v>35.407954876981421</v>
      </c>
      <c r="G96" s="129">
        <v>4.2205582028590882</v>
      </c>
      <c r="H96" s="129">
        <v>4.6387241077506562</v>
      </c>
      <c r="I96" s="129">
        <v>0.30146844306136344</v>
      </c>
      <c r="J96" s="130">
        <v>2.4603714869201596</v>
      </c>
      <c r="K96" s="17"/>
      <c r="L96" s="17"/>
    </row>
    <row r="97" spans="1:12" ht="12" customHeight="1">
      <c r="A97" s="118">
        <v>2008</v>
      </c>
      <c r="B97" s="134">
        <v>100</v>
      </c>
      <c r="C97" s="124">
        <v>7.1588366890380311</v>
      </c>
      <c r="D97" s="124">
        <v>41.103080364825331</v>
      </c>
      <c r="E97" s="124">
        <v>6.1177077955601451</v>
      </c>
      <c r="F97" s="124">
        <v>33.686112545172946</v>
      </c>
      <c r="G97" s="124">
        <v>3.906384443297195</v>
      </c>
      <c r="H97" s="124">
        <v>5.1282051282051277</v>
      </c>
      <c r="I97" s="124">
        <v>0.42161418000344175</v>
      </c>
      <c r="J97" s="125">
        <v>2.3920151436929959</v>
      </c>
      <c r="K97" s="17"/>
      <c r="L97" s="17"/>
    </row>
    <row r="98" spans="1:12" ht="12" customHeight="1">
      <c r="A98" s="128">
        <v>2009</v>
      </c>
      <c r="B98" s="133">
        <v>100</v>
      </c>
      <c r="C98" s="129">
        <v>6.1010858526677607</v>
      </c>
      <c r="D98" s="129">
        <v>46.793219279743766</v>
      </c>
      <c r="E98" s="129">
        <v>5.4917584563705963</v>
      </c>
      <c r="F98" s="129">
        <v>28.349347707210377</v>
      </c>
      <c r="G98" s="129">
        <v>5.9370361690492928</v>
      </c>
      <c r="H98" s="129">
        <v>4.9214905085540188</v>
      </c>
      <c r="I98" s="129">
        <v>0.20310913209905476</v>
      </c>
      <c r="J98" s="130">
        <v>2.2029528943051324</v>
      </c>
      <c r="K98" s="17"/>
      <c r="L98" s="17"/>
    </row>
    <row r="99" spans="1:12" ht="12" customHeight="1">
      <c r="A99" s="118">
        <v>2010</v>
      </c>
      <c r="B99" s="123">
        <v>100</v>
      </c>
      <c r="C99" s="124">
        <v>8.478482638757697</v>
      </c>
      <c r="D99" s="124">
        <v>38.364756111383983</v>
      </c>
      <c r="E99" s="124">
        <v>9.8386670193070618</v>
      </c>
      <c r="F99" s="124">
        <v>30.373672875656478</v>
      </c>
      <c r="G99" s="124">
        <v>3.9596478633770351</v>
      </c>
      <c r="H99" s="124">
        <v>5.6334303094419464</v>
      </c>
      <c r="I99" s="124">
        <v>0.47228624324630675</v>
      </c>
      <c r="J99" s="125">
        <v>2.8790569388294855</v>
      </c>
      <c r="K99" s="17"/>
      <c r="L99" s="17"/>
    </row>
    <row r="100" spans="1:12" ht="12" customHeight="1">
      <c r="A100" s="117">
        <v>2011</v>
      </c>
      <c r="B100" s="109">
        <v>100</v>
      </c>
      <c r="C100" s="131">
        <v>8.1686525234912342</v>
      </c>
      <c r="D100" s="131">
        <v>38.806548483967838</v>
      </c>
      <c r="E100" s="131">
        <v>10.336142594207111</v>
      </c>
      <c r="F100" s="131">
        <v>31.88511091736898</v>
      </c>
      <c r="G100" s="131">
        <v>2.7535600116245278</v>
      </c>
      <c r="H100" s="131">
        <v>4.5093480577351546</v>
      </c>
      <c r="I100" s="131">
        <v>0.47466821660370045</v>
      </c>
      <c r="J100" s="132">
        <v>3.0659691950014532</v>
      </c>
      <c r="K100" s="17"/>
      <c r="L100" s="17"/>
    </row>
    <row r="101" spans="1:12" ht="12" customHeight="1">
      <c r="A101" s="118">
        <v>2012</v>
      </c>
      <c r="B101" s="112">
        <v>100</v>
      </c>
      <c r="C101" s="126">
        <v>8.2069672131147549</v>
      </c>
      <c r="D101" s="126">
        <v>39.834357923497265</v>
      </c>
      <c r="E101" s="126">
        <v>11.246584699453551</v>
      </c>
      <c r="F101" s="126">
        <v>30.309084699453553</v>
      </c>
      <c r="G101" s="126">
        <v>2.5307377049180331</v>
      </c>
      <c r="H101" s="126">
        <v>3.9771174863387979</v>
      </c>
      <c r="I101" s="126">
        <v>0.67110655737704916</v>
      </c>
      <c r="J101" s="127">
        <v>3.2240437158469941</v>
      </c>
      <c r="K101" s="17"/>
      <c r="L101" s="17"/>
    </row>
    <row r="102" spans="1:12" ht="12" customHeight="1">
      <c r="A102" s="117">
        <v>2013</v>
      </c>
      <c r="B102" s="109">
        <v>100</v>
      </c>
      <c r="C102" s="131">
        <v>7.8830495928941522</v>
      </c>
      <c r="D102" s="131">
        <v>39.028561219020389</v>
      </c>
      <c r="E102" s="131">
        <v>12.719824395722199</v>
      </c>
      <c r="F102" s="131">
        <v>30.609510196789095</v>
      </c>
      <c r="G102" s="131">
        <v>2.3060823400290973</v>
      </c>
      <c r="H102" s="131">
        <v>3.5554761479363943</v>
      </c>
      <c r="I102" s="131">
        <v>0.67638275606830189</v>
      </c>
      <c r="J102" s="132">
        <v>3.221113351540366</v>
      </c>
      <c r="K102" s="17"/>
      <c r="L102" s="17"/>
    </row>
    <row r="103" spans="1:12" ht="12" customHeight="1">
      <c r="A103" s="118">
        <v>2014</v>
      </c>
      <c r="B103" s="112">
        <v>100</v>
      </c>
      <c r="C103" s="126">
        <v>8.0271660156853866</v>
      </c>
      <c r="D103" s="126">
        <v>38.031391382313231</v>
      </c>
      <c r="E103" s="126">
        <v>12.753393175517608</v>
      </c>
      <c r="F103" s="126">
        <v>31.936557665948701</v>
      </c>
      <c r="G103" s="126">
        <v>2.0549709892510792</v>
      </c>
      <c r="H103" s="126">
        <v>3.3009388558531629</v>
      </c>
      <c r="I103" s="126">
        <v>0.65750827038224113</v>
      </c>
      <c r="J103" s="127">
        <v>3.2380736450485919</v>
      </c>
      <c r="K103" s="17"/>
      <c r="L103" s="17"/>
    </row>
    <row r="104" spans="1:12" ht="12" customHeight="1">
      <c r="A104" s="117">
        <v>2015</v>
      </c>
      <c r="B104" s="109">
        <v>100</v>
      </c>
      <c r="C104" s="131">
        <v>7.5393822054035029</v>
      </c>
      <c r="D104" s="131">
        <v>38.082372612866322</v>
      </c>
      <c r="E104" s="131">
        <v>12.227404734665141</v>
      </c>
      <c r="F104" s="131">
        <v>32.960485787204085</v>
      </c>
      <c r="G104" s="131">
        <v>2.1614010384581537</v>
      </c>
      <c r="H104" s="131">
        <v>3.0731320953973422</v>
      </c>
      <c r="I104" s="131">
        <v>0.66619730704919466</v>
      </c>
      <c r="J104" s="132">
        <v>3.2746633811493444</v>
      </c>
      <c r="K104" s="17"/>
      <c r="L104" s="17"/>
    </row>
    <row r="105" spans="1:12" ht="12" customHeight="1">
      <c r="A105" s="118">
        <v>2016</v>
      </c>
      <c r="B105" s="112">
        <v>100</v>
      </c>
      <c r="C105" s="126">
        <f t="shared" ref="C105:J107" si="3">C84/$B84*$B105</f>
        <v>7.4331387401296221</v>
      </c>
      <c r="D105" s="126">
        <f t="shared" si="3"/>
        <v>37.7140927292903</v>
      </c>
      <c r="E105" s="126">
        <f t="shared" si="3"/>
        <v>12.084077129669835</v>
      </c>
      <c r="F105" s="126">
        <f t="shared" si="3"/>
        <v>33.923545777649124</v>
      </c>
      <c r="G105" s="126">
        <f t="shared" si="3"/>
        <v>2.1308759910583621</v>
      </c>
      <c r="H105" s="126">
        <f t="shared" si="3"/>
        <v>2.8875379939209727</v>
      </c>
      <c r="I105" s="126">
        <f t="shared" si="3"/>
        <v>0.61031504800501757</v>
      </c>
      <c r="J105" s="127">
        <f t="shared" si="3"/>
        <v>3.1721908621604671</v>
      </c>
      <c r="K105" s="17"/>
      <c r="L105" s="17"/>
    </row>
    <row r="106" spans="1:12" ht="12.75" customHeight="1">
      <c r="A106" s="71">
        <v>2017</v>
      </c>
      <c r="B106" s="60">
        <v>100</v>
      </c>
      <c r="C106" s="82">
        <f t="shared" si="3"/>
        <v>7.3986677121730651</v>
      </c>
      <c r="D106" s="82">
        <f t="shared" si="3"/>
        <v>37.405189913306025</v>
      </c>
      <c r="E106" s="82">
        <f t="shared" si="3"/>
        <v>11.974468147475029</v>
      </c>
      <c r="F106" s="82">
        <f t="shared" si="3"/>
        <v>34.533955751628717</v>
      </c>
      <c r="G106" s="82">
        <f t="shared" si="3"/>
        <v>1.9683856452948547</v>
      </c>
      <c r="H106" s="82">
        <f t="shared" si="3"/>
        <v>2.8587760246817679</v>
      </c>
      <c r="I106" s="82">
        <f t="shared" si="3"/>
        <v>0.62950233406860767</v>
      </c>
      <c r="J106" s="83">
        <f t="shared" si="3"/>
        <v>3.0962134591849448</v>
      </c>
      <c r="K106" s="17"/>
      <c r="L106" s="17"/>
    </row>
    <row r="107" spans="1:12" ht="12.75" customHeight="1">
      <c r="A107" s="70">
        <v>2018</v>
      </c>
      <c r="B107" s="63">
        <v>100</v>
      </c>
      <c r="C107" s="84">
        <f t="shared" si="3"/>
        <v>7.2978149829738932</v>
      </c>
      <c r="D107" s="84">
        <f t="shared" si="3"/>
        <v>37.521992054483547</v>
      </c>
      <c r="E107" s="84">
        <f t="shared" si="3"/>
        <v>11.200340522133938</v>
      </c>
      <c r="F107" s="84">
        <f t="shared" si="3"/>
        <v>34.88294551645857</v>
      </c>
      <c r="G107" s="84">
        <f t="shared" si="3"/>
        <v>2.4162883087400679</v>
      </c>
      <c r="H107" s="84">
        <f t="shared" si="3"/>
        <v>2.8156923950056751</v>
      </c>
      <c r="I107" s="84">
        <f t="shared" si="3"/>
        <v>0.62358115777525536</v>
      </c>
      <c r="J107" s="85">
        <f t="shared" si="3"/>
        <v>3.2101305334846764</v>
      </c>
      <c r="K107" s="17"/>
      <c r="L107" s="17"/>
    </row>
    <row r="108" spans="1:12" ht="12.75" customHeight="1">
      <c r="A108" s="71">
        <v>2019</v>
      </c>
      <c r="B108" s="60">
        <f>SUM(C108:J108)</f>
        <v>99.976494825404941</v>
      </c>
      <c r="C108" s="82">
        <v>7.0557003505036322</v>
      </c>
      <c r="D108" s="82">
        <v>38.357679624470272</v>
      </c>
      <c r="E108" s="82">
        <v>11.089603108213677</v>
      </c>
      <c r="F108" s="82">
        <v>34.704698960933015</v>
      </c>
      <c r="G108" s="82">
        <v>2.3422215155306985</v>
      </c>
      <c r="H108" s="82">
        <v>2.6567760579056889</v>
      </c>
      <c r="I108" s="82">
        <v>0.65676223133239775</v>
      </c>
      <c r="J108" s="83">
        <v>3.113052976515565</v>
      </c>
      <c r="K108" s="17"/>
      <c r="L108" s="17"/>
    </row>
    <row r="109" spans="1:12" ht="12.75" customHeight="1">
      <c r="A109" s="70">
        <v>2020</v>
      </c>
      <c r="B109" s="89">
        <f>SUM(C109:J109)</f>
        <v>99.956144263074975</v>
      </c>
      <c r="C109" s="105">
        <v>6.5352481194065355</v>
      </c>
      <c r="D109" s="105">
        <v>39.021199417239025</v>
      </c>
      <c r="E109" s="105">
        <v>10.767698391460767</v>
      </c>
      <c r="F109" s="105">
        <v>35.050396931585048</v>
      </c>
      <c r="G109" s="105">
        <v>2.3198941515773197</v>
      </c>
      <c r="H109" s="105">
        <v>2.6922962566526922</v>
      </c>
      <c r="I109" s="105">
        <v>0.68236553385068233</v>
      </c>
      <c r="J109" s="106">
        <v>2.8870454613028871</v>
      </c>
      <c r="K109" s="17"/>
      <c r="L109" s="17"/>
    </row>
    <row r="110" spans="1:12" ht="12.75" customHeight="1">
      <c r="A110" s="69">
        <v>2021</v>
      </c>
      <c r="B110" s="72">
        <v>100</v>
      </c>
      <c r="C110" s="147">
        <v>6.4717989805362546</v>
      </c>
      <c r="D110" s="147">
        <v>39.112596869776631</v>
      </c>
      <c r="E110" s="147">
        <v>10.609744305231313</v>
      </c>
      <c r="F110" s="147">
        <v>34.349573842052187</v>
      </c>
      <c r="G110" s="147">
        <v>2.8352972054537169</v>
      </c>
      <c r="H110" s="147">
        <v>2.5693801715682891</v>
      </c>
      <c r="I110" s="147">
        <v>0.75078393722976611</v>
      </c>
      <c r="J110" s="148">
        <v>3.293227058612259</v>
      </c>
      <c r="K110" s="107"/>
      <c r="L110" s="17"/>
    </row>
    <row r="111" spans="1:12" ht="12.75" customHeight="1">
      <c r="A111" s="73">
        <v>2022</v>
      </c>
      <c r="B111" s="63">
        <v>100</v>
      </c>
      <c r="C111" s="84">
        <v>6.1202245727565003</v>
      </c>
      <c r="D111" s="84">
        <v>39.277610589743411</v>
      </c>
      <c r="E111" s="84">
        <v>10.55546796273573</v>
      </c>
      <c r="F111" s="84">
        <v>35.170040513583359</v>
      </c>
      <c r="G111" s="84">
        <v>2.6035632759105276</v>
      </c>
      <c r="H111" s="84">
        <v>2.5178746478197387</v>
      </c>
      <c r="I111" s="84">
        <v>0.64849153739108978</v>
      </c>
      <c r="J111" s="85">
        <v>3.1046703729854603</v>
      </c>
      <c r="L111" s="17"/>
    </row>
    <row r="112" spans="1:12">
      <c r="A112" s="335" t="s">
        <v>40</v>
      </c>
      <c r="B112" s="335"/>
      <c r="C112" s="335"/>
      <c r="D112" s="335"/>
      <c r="E112" s="335"/>
      <c r="F112" s="335"/>
      <c r="G112" s="335"/>
      <c r="H112" s="335"/>
      <c r="I112" s="335"/>
      <c r="J112" s="335"/>
    </row>
    <row r="113" spans="1:10" ht="12" customHeight="1">
      <c r="A113" s="117">
        <v>1995</v>
      </c>
      <c r="B113" s="13" t="s">
        <v>20</v>
      </c>
      <c r="C113" s="13" t="s">
        <v>20</v>
      </c>
      <c r="D113" s="13" t="s">
        <v>20</v>
      </c>
      <c r="E113" s="13" t="s">
        <v>20</v>
      </c>
      <c r="F113" s="13" t="s">
        <v>20</v>
      </c>
      <c r="G113" s="13" t="s">
        <v>20</v>
      </c>
      <c r="H113" s="13" t="s">
        <v>20</v>
      </c>
      <c r="I113" s="13" t="s">
        <v>20</v>
      </c>
      <c r="J113" s="14" t="s">
        <v>20</v>
      </c>
    </row>
    <row r="114" spans="1:10" ht="12" customHeight="1">
      <c r="A114" s="118">
        <v>2000</v>
      </c>
      <c r="B114" s="124">
        <v>63.987138263665599</v>
      </c>
      <c r="C114" s="124">
        <v>0</v>
      </c>
      <c r="D114" s="124">
        <v>69.811320754716974</v>
      </c>
      <c r="E114" s="124">
        <v>100</v>
      </c>
      <c r="F114" s="124">
        <v>63.636363636363633</v>
      </c>
      <c r="G114" s="124">
        <v>0</v>
      </c>
      <c r="H114" s="124">
        <v>0</v>
      </c>
      <c r="I114" s="23" t="s">
        <v>20</v>
      </c>
      <c r="J114" s="24" t="s">
        <v>20</v>
      </c>
    </row>
    <row r="115" spans="1:10" ht="12" customHeight="1">
      <c r="A115" s="117">
        <v>2005</v>
      </c>
      <c r="B115" s="121">
        <v>39.977139591370197</v>
      </c>
      <c r="C115" s="121">
        <v>11.111111111111111</v>
      </c>
      <c r="D115" s="121">
        <v>34.177961107837362</v>
      </c>
      <c r="E115" s="121">
        <v>45.340050377833748</v>
      </c>
      <c r="F115" s="121">
        <v>58.048993875765532</v>
      </c>
      <c r="G115" s="121">
        <v>33.333333333333329</v>
      </c>
      <c r="H115" s="121">
        <v>6.9705093833780163</v>
      </c>
      <c r="I115" s="13" t="s">
        <v>20</v>
      </c>
      <c r="J115" s="122">
        <v>34.285714285714285</v>
      </c>
    </row>
    <row r="116" spans="1:10" ht="12" customHeight="1">
      <c r="A116" s="118">
        <v>2006</v>
      </c>
      <c r="B116" s="124">
        <v>43.701024713682941</v>
      </c>
      <c r="C116" s="124">
        <v>14.156626506024098</v>
      </c>
      <c r="D116" s="124">
        <v>43.757030371203598</v>
      </c>
      <c r="E116" s="124">
        <v>33.333333333333329</v>
      </c>
      <c r="F116" s="124">
        <v>54.621555633065924</v>
      </c>
      <c r="G116" s="124">
        <v>40.960451977401128</v>
      </c>
      <c r="H116" s="124">
        <v>12.017167381974248</v>
      </c>
      <c r="I116" s="23" t="s">
        <v>20</v>
      </c>
      <c r="J116" s="125">
        <v>47.5</v>
      </c>
    </row>
    <row r="117" spans="1:10" ht="12" customHeight="1">
      <c r="A117" s="117">
        <v>2007</v>
      </c>
      <c r="B117" s="121">
        <v>42.001361470388019</v>
      </c>
      <c r="C117" s="121">
        <v>8.6601307189542478</v>
      </c>
      <c r="D117" s="121">
        <v>46.182846371347786</v>
      </c>
      <c r="E117" s="121">
        <v>20.654044750430291</v>
      </c>
      <c r="F117" s="121">
        <v>53.968689920351551</v>
      </c>
      <c r="G117" s="121">
        <v>26.497695852534562</v>
      </c>
      <c r="H117" s="121">
        <v>8.5953878406708597</v>
      </c>
      <c r="I117" s="13" t="s">
        <v>20</v>
      </c>
      <c r="J117" s="122">
        <v>25.691699604743086</v>
      </c>
    </row>
    <row r="118" spans="1:10" ht="12" customHeight="1">
      <c r="A118" s="118">
        <v>2008</v>
      </c>
      <c r="B118" s="124">
        <v>42.299087936671832</v>
      </c>
      <c r="C118" s="124">
        <v>13.942307692307693</v>
      </c>
      <c r="D118" s="124">
        <v>46.72388528365083</v>
      </c>
      <c r="E118" s="124">
        <v>21.940928270042196</v>
      </c>
      <c r="F118" s="124">
        <v>53.690932311621964</v>
      </c>
      <c r="G118" s="124">
        <v>27.312775330396477</v>
      </c>
      <c r="H118" s="124">
        <v>12.416107382550337</v>
      </c>
      <c r="I118" s="23" t="s">
        <v>20</v>
      </c>
      <c r="J118" s="125">
        <v>40.28776978417266</v>
      </c>
    </row>
    <row r="119" spans="1:10" ht="12" customHeight="1">
      <c r="A119" s="117">
        <v>2009</v>
      </c>
      <c r="B119" s="121">
        <v>43.11381923287243</v>
      </c>
      <c r="C119" s="121">
        <v>6.7861715749039693</v>
      </c>
      <c r="D119" s="121">
        <v>44.27378964941569</v>
      </c>
      <c r="E119" s="121">
        <v>27.311522048364157</v>
      </c>
      <c r="F119" s="121">
        <v>61.972995315513913</v>
      </c>
      <c r="G119" s="121">
        <v>26.052631578947366</v>
      </c>
      <c r="H119" s="121">
        <v>12.063492063492063</v>
      </c>
      <c r="I119" s="13" t="s">
        <v>20</v>
      </c>
      <c r="J119" s="122">
        <v>35.106382978723403</v>
      </c>
    </row>
    <row r="120" spans="1:10" ht="12" customHeight="1">
      <c r="A120" s="118">
        <v>2010</v>
      </c>
      <c r="B120" s="124">
        <v>38.485661389655043</v>
      </c>
      <c r="C120" s="124">
        <v>6.5062388591800353</v>
      </c>
      <c r="D120" s="124">
        <v>43.047075044317509</v>
      </c>
      <c r="E120" s="124">
        <v>11.405529953917052</v>
      </c>
      <c r="F120" s="124">
        <v>56.512003980594606</v>
      </c>
      <c r="G120" s="124">
        <v>24.904580152671755</v>
      </c>
      <c r="H120" s="124">
        <v>20.992622401073106</v>
      </c>
      <c r="I120" s="124">
        <v>1.6</v>
      </c>
      <c r="J120" s="125">
        <v>33.202099737532805</v>
      </c>
    </row>
    <row r="121" spans="1:10" ht="12" customHeight="1">
      <c r="A121" s="117">
        <v>2011</v>
      </c>
      <c r="B121" s="131">
        <v>38.99060350673254</v>
      </c>
      <c r="C121" s="131">
        <v>5.8108508745923517</v>
      </c>
      <c r="D121" s="131">
        <v>41.419121318022967</v>
      </c>
      <c r="E121" s="131">
        <v>9.8641049671977505</v>
      </c>
      <c r="F121" s="131">
        <v>58.537141121069425</v>
      </c>
      <c r="G121" s="131">
        <v>33.685136323658746</v>
      </c>
      <c r="H121" s="131">
        <v>22.878625134264233</v>
      </c>
      <c r="I121" s="131">
        <v>7.1428571428571423</v>
      </c>
      <c r="J121" s="132">
        <v>24.960505529225905</v>
      </c>
    </row>
    <row r="122" spans="1:10" ht="12" customHeight="1">
      <c r="A122" s="118">
        <v>2012</v>
      </c>
      <c r="B122" s="126">
        <v>35.771857923497272</v>
      </c>
      <c r="C122" s="126">
        <v>5.3682896379525591</v>
      </c>
      <c r="D122" s="126">
        <v>39.104899901401808</v>
      </c>
      <c r="E122" s="126">
        <v>7.8803522623747346</v>
      </c>
      <c r="F122" s="126">
        <v>53.659361090765678</v>
      </c>
      <c r="G122" s="126">
        <v>37.921727395411608</v>
      </c>
      <c r="H122" s="126">
        <v>22.327179046801202</v>
      </c>
      <c r="I122" s="126">
        <v>3.5623409669211195</v>
      </c>
      <c r="J122" s="127">
        <v>22.722457627118644</v>
      </c>
    </row>
    <row r="123" spans="1:10" ht="12" customHeight="1">
      <c r="A123" s="117">
        <v>2013</v>
      </c>
      <c r="B123" s="131">
        <v>31.789989535210189</v>
      </c>
      <c r="C123" s="131">
        <v>4.5815120608709732</v>
      </c>
      <c r="D123" s="131">
        <v>34.412399450657247</v>
      </c>
      <c r="E123" s="131">
        <v>7.163640012039731</v>
      </c>
      <c r="F123" s="131">
        <v>48.534500729622678</v>
      </c>
      <c r="G123" s="131">
        <v>32.429441062534586</v>
      </c>
      <c r="H123" s="131">
        <v>21.859296482412059</v>
      </c>
      <c r="I123" s="131">
        <v>1.8867924528301887</v>
      </c>
      <c r="J123" s="132">
        <v>21.513470681458003</v>
      </c>
    </row>
    <row r="124" spans="1:10" ht="12" customHeight="1">
      <c r="A124" s="118">
        <v>2014</v>
      </c>
      <c r="B124" s="126">
        <v>29.21789494295755</v>
      </c>
      <c r="C124" s="126">
        <v>4.0570034664270125</v>
      </c>
      <c r="D124" s="126">
        <v>32.834728883830586</v>
      </c>
      <c r="E124" s="126">
        <v>6.319191919191919</v>
      </c>
      <c r="F124" s="126">
        <v>42.527993804253121</v>
      </c>
      <c r="G124" s="126">
        <v>33.500501504513544</v>
      </c>
      <c r="H124" s="126">
        <v>21.167655323134564</v>
      </c>
      <c r="I124" s="126">
        <v>2.1943573667711598</v>
      </c>
      <c r="J124" s="127">
        <v>19.00063653723743</v>
      </c>
    </row>
    <row r="125" spans="1:10" ht="12" customHeight="1">
      <c r="A125" s="117">
        <v>2015</v>
      </c>
      <c r="B125" s="131">
        <v>29.420927571944027</v>
      </c>
      <c r="C125" s="131">
        <v>3.6535543364071437</v>
      </c>
      <c r="D125" s="131">
        <v>33.889492293115794</v>
      </c>
      <c r="E125" s="131">
        <v>6.2760903987332668</v>
      </c>
      <c r="F125" s="131">
        <v>40.773769791471977</v>
      </c>
      <c r="G125" s="131">
        <v>35.504885993485338</v>
      </c>
      <c r="H125" s="131">
        <v>20.589919816723938</v>
      </c>
      <c r="I125" s="131">
        <v>1.5852047556142668</v>
      </c>
      <c r="J125" s="132">
        <v>18.543402311206663</v>
      </c>
    </row>
    <row r="126" spans="1:10" ht="12" customHeight="1">
      <c r="A126" s="118">
        <v>2016</v>
      </c>
      <c r="B126" s="126">
        <v>29.75724290986869</v>
      </c>
      <c r="C126" s="126">
        <v>3.4617048896581561</v>
      </c>
      <c r="D126" s="126">
        <v>34.742654897445739</v>
      </c>
      <c r="E126" s="126">
        <v>6.301151107858141</v>
      </c>
      <c r="F126" s="126">
        <v>40.378780695932491</v>
      </c>
      <c r="G126" s="126">
        <v>34.377358490566039</v>
      </c>
      <c r="H126" s="126">
        <v>20.857699805068226</v>
      </c>
      <c r="I126" s="126">
        <v>2.3715415019762842</v>
      </c>
      <c r="J126" s="127">
        <v>17.972116603295309</v>
      </c>
    </row>
    <row r="127" spans="1:10" ht="12.75" customHeight="1">
      <c r="A127" s="71">
        <v>2017</v>
      </c>
      <c r="B127" s="82">
        <v>30.051957759587268</v>
      </c>
      <c r="C127" s="82">
        <v>3.3478605388272582</v>
      </c>
      <c r="D127" s="82">
        <v>36.154539398926374</v>
      </c>
      <c r="E127" s="82">
        <v>5.9302325581395348</v>
      </c>
      <c r="F127" s="82">
        <v>39.056531703590522</v>
      </c>
      <c r="G127" s="82">
        <v>41.660461653015638</v>
      </c>
      <c r="H127" s="82">
        <v>20.123045372981288</v>
      </c>
      <c r="I127" s="82">
        <v>1.1641443538998837</v>
      </c>
      <c r="J127" s="83">
        <v>18.34319526627219</v>
      </c>
    </row>
    <row r="128" spans="1:10" ht="12.75" customHeight="1">
      <c r="A128" s="70">
        <v>2018</v>
      </c>
      <c r="B128" s="84">
        <v>31.198212258796822</v>
      </c>
      <c r="C128" s="84">
        <v>3.7911927675707204</v>
      </c>
      <c r="D128" s="84">
        <v>37.711519918322587</v>
      </c>
      <c r="E128" s="84">
        <v>6.6759564225994428</v>
      </c>
      <c r="F128" s="84">
        <v>39.14299078725265</v>
      </c>
      <c r="G128" s="84">
        <v>44.128009395184968</v>
      </c>
      <c r="H128" s="84">
        <v>21.919879062736207</v>
      </c>
      <c r="I128" s="84">
        <v>5.2332195676905569</v>
      </c>
      <c r="J128" s="85">
        <v>20</v>
      </c>
    </row>
    <row r="129" spans="1:11" ht="12.75" customHeight="1">
      <c r="A129" s="71">
        <v>2019</v>
      </c>
      <c r="B129" s="82">
        <v>32.231124999135844</v>
      </c>
      <c r="C129" s="82">
        <v>4.0564373897707231</v>
      </c>
      <c r="D129" s="82">
        <v>39.009444164083341</v>
      </c>
      <c r="E129" s="82">
        <v>6.1280468798703325</v>
      </c>
      <c r="F129" s="82">
        <v>39.974103585657375</v>
      </c>
      <c r="G129" s="82">
        <v>51.387249114521836</v>
      </c>
      <c r="H129" s="82">
        <v>21.181368722352328</v>
      </c>
      <c r="I129" s="82">
        <v>3.5789473684210522</v>
      </c>
      <c r="J129" s="83">
        <v>20.541860981567844</v>
      </c>
    </row>
    <row r="130" spans="1:11" ht="12.75" customHeight="1">
      <c r="A130" s="70">
        <v>2020</v>
      </c>
      <c r="B130" s="84">
        <v>33.249338447358248</v>
      </c>
      <c r="C130" s="84">
        <v>4.4358507734303911</v>
      </c>
      <c r="D130" s="84">
        <v>39.393477598293202</v>
      </c>
      <c r="E130" s="84">
        <v>6.537346403423995</v>
      </c>
      <c r="F130" s="84">
        <v>40.880943292191539</v>
      </c>
      <c r="G130" s="84">
        <v>53.989106055751357</v>
      </c>
      <c r="H130" s="84">
        <v>21.755935946990611</v>
      </c>
      <c r="I130" s="84">
        <v>6.2091503267973858</v>
      </c>
      <c r="J130" s="85">
        <v>23.352214212152418</v>
      </c>
    </row>
    <row r="131" spans="1:11" ht="12.75" customHeight="1">
      <c r="A131" s="69">
        <v>2021</v>
      </c>
      <c r="B131" s="147">
        <v>34.09263582489536</v>
      </c>
      <c r="C131" s="147">
        <v>3.671291355389541</v>
      </c>
      <c r="D131" s="147">
        <v>40.485272303454124</v>
      </c>
      <c r="E131" s="147">
        <v>7.1089121801966009</v>
      </c>
      <c r="F131" s="147">
        <v>41.635164481621487</v>
      </c>
      <c r="G131" s="147">
        <v>54.153471376370277</v>
      </c>
      <c r="H131" s="147">
        <v>24.704301075268816</v>
      </c>
      <c r="I131" s="147">
        <v>5.2437902483900647</v>
      </c>
      <c r="J131" s="148">
        <v>22.902684563758388</v>
      </c>
      <c r="K131" s="107"/>
    </row>
    <row r="132" spans="1:11" ht="12.75" customHeight="1">
      <c r="A132" s="73">
        <v>2022</v>
      </c>
      <c r="B132" s="84">
        <v>35.59368509086422</v>
      </c>
      <c r="C132" s="84">
        <v>4.334677419354839</v>
      </c>
      <c r="D132" s="84">
        <v>42.389653908581607</v>
      </c>
      <c r="E132" s="84">
        <v>7.4749967528250414</v>
      </c>
      <c r="F132" s="84">
        <v>42.487087028554718</v>
      </c>
      <c r="G132" s="84">
        <v>54.212743549236443</v>
      </c>
      <c r="H132" s="84">
        <v>26.163898720392048</v>
      </c>
      <c r="I132" s="84">
        <v>6.4482029598308666</v>
      </c>
      <c r="J132" s="85">
        <v>26.893353941267389</v>
      </c>
    </row>
    <row r="133" spans="1:11">
      <c r="A133" s="335" t="s">
        <v>41</v>
      </c>
      <c r="B133" s="335"/>
      <c r="C133" s="335"/>
      <c r="D133" s="335"/>
      <c r="E133" s="335"/>
      <c r="F133" s="335"/>
      <c r="G133" s="335"/>
      <c r="H133" s="335"/>
      <c r="I133" s="335"/>
      <c r="J133" s="335"/>
    </row>
    <row r="134" spans="1:11" ht="12" customHeight="1">
      <c r="A134" s="117">
        <v>1995</v>
      </c>
      <c r="B134" s="13" t="s">
        <v>20</v>
      </c>
      <c r="C134" s="13" t="s">
        <v>20</v>
      </c>
      <c r="D134" s="13" t="s">
        <v>20</v>
      </c>
      <c r="E134" s="13" t="s">
        <v>20</v>
      </c>
      <c r="F134" s="13" t="s">
        <v>20</v>
      </c>
      <c r="G134" s="13" t="s">
        <v>20</v>
      </c>
      <c r="H134" s="13" t="s">
        <v>20</v>
      </c>
      <c r="I134" s="13" t="s">
        <v>20</v>
      </c>
      <c r="J134" s="14" t="s">
        <v>20</v>
      </c>
    </row>
    <row r="135" spans="1:11" ht="12" customHeight="1">
      <c r="A135" s="118">
        <v>2000</v>
      </c>
      <c r="B135" s="124">
        <v>24.115755627009648</v>
      </c>
      <c r="C135" s="124">
        <v>50</v>
      </c>
      <c r="D135" s="124">
        <v>23.113207547169811</v>
      </c>
      <c r="E135" s="124">
        <v>25</v>
      </c>
      <c r="F135" s="124">
        <v>20</v>
      </c>
      <c r="G135" s="124">
        <v>44.444444444444443</v>
      </c>
      <c r="H135" s="124">
        <v>0</v>
      </c>
      <c r="I135" s="23" t="s">
        <v>20</v>
      </c>
      <c r="J135" s="24" t="s">
        <v>20</v>
      </c>
    </row>
    <row r="136" spans="1:11" ht="12" customHeight="1">
      <c r="A136" s="117">
        <v>2005</v>
      </c>
      <c r="B136" s="121">
        <v>41.14873553364766</v>
      </c>
      <c r="C136" s="121">
        <v>68.76876876876878</v>
      </c>
      <c r="D136" s="121">
        <v>49.02769593400118</v>
      </c>
      <c r="E136" s="121">
        <v>42.569269521410583</v>
      </c>
      <c r="F136" s="121">
        <v>22.134733158355203</v>
      </c>
      <c r="G136" s="121">
        <v>57.575757575757578</v>
      </c>
      <c r="H136" s="121">
        <v>50.134048257372655</v>
      </c>
      <c r="I136" s="121">
        <v>50</v>
      </c>
      <c r="J136" s="122">
        <v>60</v>
      </c>
    </row>
    <row r="137" spans="1:11" ht="12" customHeight="1">
      <c r="A137" s="118">
        <v>2006</v>
      </c>
      <c r="B137" s="124">
        <v>40.253164556962027</v>
      </c>
      <c r="C137" s="124">
        <v>66.566265060240966</v>
      </c>
      <c r="D137" s="124">
        <v>45.275590551181097</v>
      </c>
      <c r="E137" s="124">
        <v>45.437616387337059</v>
      </c>
      <c r="F137" s="124">
        <v>25.113358911754446</v>
      </c>
      <c r="G137" s="124">
        <v>49.152542372881356</v>
      </c>
      <c r="H137" s="124">
        <v>53.862660944206006</v>
      </c>
      <c r="I137" s="124">
        <v>47.826086956521742</v>
      </c>
      <c r="J137" s="125">
        <v>67.5</v>
      </c>
    </row>
    <row r="138" spans="1:11" ht="12" customHeight="1">
      <c r="A138" s="117">
        <v>2007</v>
      </c>
      <c r="B138" s="121">
        <v>39.968880676845281</v>
      </c>
      <c r="C138" s="121">
        <v>68.464052287581694</v>
      </c>
      <c r="D138" s="121">
        <v>45.216776625824693</v>
      </c>
      <c r="E138" s="121">
        <v>48.881239242685027</v>
      </c>
      <c r="F138" s="121">
        <v>22.301565503982424</v>
      </c>
      <c r="G138" s="121">
        <v>47.926267281105986</v>
      </c>
      <c r="H138" s="121">
        <v>58.700209643605874</v>
      </c>
      <c r="I138" s="121">
        <v>29.032258064516132</v>
      </c>
      <c r="J138" s="122">
        <v>69.169960474308297</v>
      </c>
    </row>
    <row r="139" spans="1:11" ht="12" customHeight="1">
      <c r="A139" s="118">
        <v>2008</v>
      </c>
      <c r="B139" s="124">
        <v>40.629839958699023</v>
      </c>
      <c r="C139" s="124">
        <v>69.951923076923066</v>
      </c>
      <c r="D139" s="124">
        <v>45.530667783127484</v>
      </c>
      <c r="E139" s="124">
        <v>44.444444444444443</v>
      </c>
      <c r="F139" s="124">
        <v>23.218390804597703</v>
      </c>
      <c r="G139" s="124">
        <v>41.409691629955944</v>
      </c>
      <c r="H139" s="124">
        <v>59.731543624161077</v>
      </c>
      <c r="I139" s="124">
        <v>59.183673469387756</v>
      </c>
      <c r="J139" s="125">
        <v>57.553956834532372</v>
      </c>
    </row>
    <row r="140" spans="1:11" ht="12" customHeight="1">
      <c r="A140" s="117">
        <v>2009</v>
      </c>
      <c r="B140" s="121">
        <v>42.40293727052574</v>
      </c>
      <c r="C140" s="121">
        <v>71.702944942381563</v>
      </c>
      <c r="D140" s="121">
        <v>46.427378964941568</v>
      </c>
      <c r="E140" s="121">
        <v>41.536273115220482</v>
      </c>
      <c r="F140" s="121">
        <v>23.890879030035823</v>
      </c>
      <c r="G140" s="121">
        <v>49.473684210526315</v>
      </c>
      <c r="H140" s="121">
        <v>54.761904761904766</v>
      </c>
      <c r="I140" s="121">
        <v>65.384615384615387</v>
      </c>
      <c r="J140" s="122">
        <v>67.37588652482269</v>
      </c>
    </row>
    <row r="141" spans="1:11" ht="12" customHeight="1">
      <c r="A141" s="118">
        <v>2010</v>
      </c>
      <c r="B141" s="124">
        <v>45.71353005629652</v>
      </c>
      <c r="C141" s="124">
        <v>72.950089126559718</v>
      </c>
      <c r="D141" s="124">
        <v>50.47272011030136</v>
      </c>
      <c r="E141" s="124">
        <v>49.846390168970814</v>
      </c>
      <c r="F141" s="124">
        <v>24.480656798109219</v>
      </c>
      <c r="G141" s="124">
        <v>58.110687022900763</v>
      </c>
      <c r="H141" s="124">
        <v>59.154929577464785</v>
      </c>
      <c r="I141" s="124">
        <v>66.400000000000006</v>
      </c>
      <c r="J141" s="125">
        <v>65.223097112860899</v>
      </c>
    </row>
    <row r="142" spans="1:11" ht="12" customHeight="1">
      <c r="A142" s="117">
        <v>2011</v>
      </c>
      <c r="B142" s="131">
        <v>44.17562724014337</v>
      </c>
      <c r="C142" s="131">
        <v>71.390453602134599</v>
      </c>
      <c r="D142" s="131">
        <v>50.368197703444828</v>
      </c>
      <c r="E142" s="131">
        <v>50.726335520149959</v>
      </c>
      <c r="F142" s="131">
        <v>22.117575573446757</v>
      </c>
      <c r="G142" s="131">
        <v>59.454705364995597</v>
      </c>
      <c r="H142" s="131">
        <v>58.270676691729328</v>
      </c>
      <c r="I142" s="131">
        <v>56.632653061224488</v>
      </c>
      <c r="J142" s="132">
        <v>64.218009478672982</v>
      </c>
    </row>
    <row r="143" spans="1:11" ht="12" customHeight="1">
      <c r="A143" s="118">
        <v>2012</v>
      </c>
      <c r="B143" s="126">
        <v>45.655737704918032</v>
      </c>
      <c r="C143" s="126">
        <v>72.180607573865998</v>
      </c>
      <c r="D143" s="126">
        <v>51.815492776610796</v>
      </c>
      <c r="E143" s="126">
        <v>48.618281202550868</v>
      </c>
      <c r="F143" s="126">
        <v>23.082990591019211</v>
      </c>
      <c r="G143" s="126">
        <v>67.678812415654519</v>
      </c>
      <c r="H143" s="126">
        <v>59.811077715757833</v>
      </c>
      <c r="I143" s="126">
        <v>53.435114503816791</v>
      </c>
      <c r="J143" s="127">
        <v>67.531779661016941</v>
      </c>
    </row>
    <row r="144" spans="1:11" ht="12" customHeight="1">
      <c r="A144" s="117">
        <v>2013</v>
      </c>
      <c r="B144" s="131">
        <v>46.198218433344394</v>
      </c>
      <c r="C144" s="131">
        <v>72.834709405860451</v>
      </c>
      <c r="D144" s="131">
        <v>54.205087960238053</v>
      </c>
      <c r="E144" s="131">
        <v>47.286043945018562</v>
      </c>
      <c r="F144" s="131">
        <v>23.410464873879508</v>
      </c>
      <c r="G144" s="131">
        <v>66.961815163254016</v>
      </c>
      <c r="H144" s="131">
        <v>59.798994974874375</v>
      </c>
      <c r="I144" s="131">
        <v>49.056603773584904</v>
      </c>
      <c r="J144" s="132">
        <v>65.768621236133114</v>
      </c>
    </row>
    <row r="145" spans="1:11" ht="12" customHeight="1">
      <c r="A145" s="118">
        <v>2014</v>
      </c>
      <c r="B145" s="126">
        <v>46.187379551286675</v>
      </c>
      <c r="C145" s="126">
        <v>73.590961612530492</v>
      </c>
      <c r="D145" s="126">
        <v>55.364062542340733</v>
      </c>
      <c r="E145" s="126">
        <v>46.957575757575761</v>
      </c>
      <c r="F145" s="126">
        <v>23.092064926264158</v>
      </c>
      <c r="G145" s="126">
        <v>65.14543630892679</v>
      </c>
      <c r="H145" s="126">
        <v>60.131127068373402</v>
      </c>
      <c r="I145" s="126">
        <v>55.485893416927901</v>
      </c>
      <c r="J145" s="127">
        <v>67.091024824952257</v>
      </c>
    </row>
    <row r="146" spans="1:11" ht="12" customHeight="1">
      <c r="A146" s="117">
        <v>2015</v>
      </c>
      <c r="B146" s="131">
        <v>45.848807533221859</v>
      </c>
      <c r="C146" s="131">
        <v>72.82596007937434</v>
      </c>
      <c r="D146" s="131">
        <v>55.822337254176965</v>
      </c>
      <c r="E146" s="131">
        <v>45.199366633079023</v>
      </c>
      <c r="F146" s="131">
        <v>23.61893573278509</v>
      </c>
      <c r="G146" s="131">
        <v>67.630293159609124</v>
      </c>
      <c r="H146" s="131">
        <v>60.366552119129437</v>
      </c>
      <c r="I146" s="131">
        <v>51.651254953764855</v>
      </c>
      <c r="J146" s="132">
        <v>64.875033593120122</v>
      </c>
    </row>
    <row r="147" spans="1:11" ht="12" customHeight="1">
      <c r="A147" s="118">
        <v>2016</v>
      </c>
      <c r="B147" s="126">
        <f>56508/B84*100</f>
        <v>45.438317170839966</v>
      </c>
      <c r="C147" s="126">
        <f>6755/C84*100</f>
        <v>73.074426655127652</v>
      </c>
      <c r="D147" s="126">
        <f>26327/D84*100</f>
        <v>56.131934672295422</v>
      </c>
      <c r="E147" s="126">
        <f>6668/E84*100</f>
        <v>44.370508384349215</v>
      </c>
      <c r="F147" s="126">
        <f>9969/F84*100</f>
        <v>23.629942163648433</v>
      </c>
      <c r="G147" s="126">
        <f>1695/G84*100</f>
        <v>63.96226415094339</v>
      </c>
      <c r="H147" s="126">
        <f>2085/H84*100</f>
        <v>58.061821219715959</v>
      </c>
      <c r="I147" s="126">
        <f>419/I84*100</f>
        <v>55.204216073781289</v>
      </c>
      <c r="J147" s="127">
        <f>2573/J84*100</f>
        <v>65.221799746514577</v>
      </c>
    </row>
    <row r="148" spans="1:11" ht="12.75" customHeight="1">
      <c r="A148" s="71">
        <v>2017</v>
      </c>
      <c r="B148" s="82">
        <v>44.94969111148567</v>
      </c>
      <c r="C148" s="82">
        <v>72.741679873217109</v>
      </c>
      <c r="D148" s="82">
        <v>55.56404529603072</v>
      </c>
      <c r="E148" s="82">
        <v>43.782129742962056</v>
      </c>
      <c r="F148" s="82">
        <v>23.459383753501399</v>
      </c>
      <c r="G148" s="82">
        <v>69.657483246463144</v>
      </c>
      <c r="H148" s="82">
        <v>58.75416559856447</v>
      </c>
      <c r="I148" s="82">
        <v>50.407450523864959</v>
      </c>
      <c r="J148" s="83">
        <v>65.538461538461533</v>
      </c>
    </row>
    <row r="149" spans="1:11" ht="12.75" customHeight="1">
      <c r="A149" s="70">
        <v>2018</v>
      </c>
      <c r="B149" s="84">
        <v>45.078036322360951</v>
      </c>
      <c r="C149" s="84">
        <v>72.090988626421691</v>
      </c>
      <c r="D149" s="84">
        <v>55.82991435215822</v>
      </c>
      <c r="E149" s="84">
        <v>43.419052444894859</v>
      </c>
      <c r="F149" s="84">
        <v>24.128042952146593</v>
      </c>
      <c r="G149" s="84">
        <v>66.999412800939524</v>
      </c>
      <c r="H149" s="84">
        <v>57.470395565633659</v>
      </c>
      <c r="I149" s="84">
        <v>47.098976109215016</v>
      </c>
      <c r="J149" s="85">
        <v>63.8232044198895</v>
      </c>
    </row>
    <row r="150" spans="1:11" ht="12.75" customHeight="1">
      <c r="A150" s="71">
        <v>2019</v>
      </c>
      <c r="B150" s="82">
        <v>45.904914655476361</v>
      </c>
      <c r="C150" s="82">
        <v>71.399176954732511</v>
      </c>
      <c r="D150" s="82">
        <v>56.594693965827993</v>
      </c>
      <c r="E150" s="82">
        <v>44.797705878685868</v>
      </c>
      <c r="F150" s="82">
        <v>24.796812749003987</v>
      </c>
      <c r="G150" s="82">
        <v>72.491145218417941</v>
      </c>
      <c r="H150" s="82">
        <v>58.105646630236798</v>
      </c>
      <c r="I150" s="82">
        <v>50.631578947368418</v>
      </c>
      <c r="J150" s="83">
        <v>64.53475460803908</v>
      </c>
    </row>
    <row r="151" spans="1:11" ht="12.75" customHeight="1">
      <c r="A151" s="70">
        <v>2020</v>
      </c>
      <c r="B151" s="84">
        <v>45.91249665507091</v>
      </c>
      <c r="C151" s="84">
        <v>71.189717925386717</v>
      </c>
      <c r="D151" s="84">
        <v>56.545260591283139</v>
      </c>
      <c r="E151" s="84">
        <v>44.926135579179899</v>
      </c>
      <c r="F151" s="84">
        <v>25.359460491156639</v>
      </c>
      <c r="G151" s="84">
        <v>71.579621916052545</v>
      </c>
      <c r="H151" s="84">
        <v>58.531198233020433</v>
      </c>
      <c r="I151" s="84">
        <v>49.891067538126357</v>
      </c>
      <c r="J151" s="85">
        <v>65.370751802265701</v>
      </c>
    </row>
    <row r="152" spans="1:11" ht="12.75" customHeight="1">
      <c r="A152" s="69">
        <v>2021</v>
      </c>
      <c r="B152" s="147">
        <v>47.362931856169965</v>
      </c>
      <c r="C152" s="147">
        <v>72.113127001067241</v>
      </c>
      <c r="D152" s="147">
        <v>58.022533022533018</v>
      </c>
      <c r="E152" s="147">
        <v>45.901959507844545</v>
      </c>
      <c r="F152" s="147">
        <v>26.202445105766909</v>
      </c>
      <c r="G152" s="147">
        <v>72.545676004872107</v>
      </c>
      <c r="H152" s="147">
        <v>61.209677419354833</v>
      </c>
      <c r="I152" s="147">
        <v>48.850045998160077</v>
      </c>
      <c r="J152" s="148">
        <v>64.807046979865774</v>
      </c>
      <c r="K152" s="107"/>
    </row>
    <row r="153" spans="1:11" ht="12.75" customHeight="1">
      <c r="A153" s="73">
        <v>2022</v>
      </c>
      <c r="B153" s="84">
        <v>47.231571803642794</v>
      </c>
      <c r="C153" s="84">
        <v>71.516577060931894</v>
      </c>
      <c r="D153" s="84">
        <v>57.662704853657267</v>
      </c>
      <c r="E153" s="84">
        <v>47.161969086894402</v>
      </c>
      <c r="F153" s="84">
        <v>26.812201539810935</v>
      </c>
      <c r="G153" s="84">
        <v>74.486571879936818</v>
      </c>
      <c r="H153" s="84">
        <v>59.215899809420094</v>
      </c>
      <c r="I153" s="84">
        <v>50</v>
      </c>
      <c r="J153" s="85">
        <v>65.820269375137997</v>
      </c>
    </row>
    <row r="154" spans="1:11" ht="12" customHeight="1">
      <c r="A154" s="335" t="s">
        <v>42</v>
      </c>
      <c r="B154" s="335"/>
      <c r="C154" s="335"/>
      <c r="D154" s="335"/>
      <c r="E154" s="335"/>
      <c r="F154" s="335"/>
      <c r="G154" s="335"/>
      <c r="H154" s="335"/>
      <c r="I154" s="335"/>
      <c r="J154" s="335"/>
    </row>
    <row r="155" spans="1:11" ht="12" customHeight="1">
      <c r="A155" s="117">
        <v>1995</v>
      </c>
      <c r="B155" s="109">
        <v>22014</v>
      </c>
      <c r="C155" s="109">
        <v>1360</v>
      </c>
      <c r="D155" s="109">
        <v>2906</v>
      </c>
      <c r="E155" s="109">
        <v>6610</v>
      </c>
      <c r="F155" s="109">
        <v>2465</v>
      </c>
      <c r="G155" s="109">
        <v>7228</v>
      </c>
      <c r="H155" s="120">
        <v>1095</v>
      </c>
      <c r="I155" s="120">
        <v>48</v>
      </c>
      <c r="J155" s="135">
        <v>241</v>
      </c>
    </row>
    <row r="156" spans="1:11" ht="12" customHeight="1">
      <c r="A156" s="118">
        <v>2000</v>
      </c>
      <c r="B156" s="112">
        <v>25533</v>
      </c>
      <c r="C156" s="112">
        <v>1928</v>
      </c>
      <c r="D156" s="112">
        <v>3816</v>
      </c>
      <c r="E156" s="112">
        <v>7165</v>
      </c>
      <c r="F156" s="112">
        <v>2839</v>
      </c>
      <c r="G156" s="112">
        <v>8397</v>
      </c>
      <c r="H156" s="123">
        <v>1068</v>
      </c>
      <c r="I156" s="123">
        <v>57</v>
      </c>
      <c r="J156" s="136">
        <v>263</v>
      </c>
    </row>
    <row r="157" spans="1:11" ht="12" customHeight="1">
      <c r="A157" s="117">
        <v>2005</v>
      </c>
      <c r="B157" s="109">
        <v>25911</v>
      </c>
      <c r="C157" s="109">
        <v>1992</v>
      </c>
      <c r="D157" s="109">
        <v>4637</v>
      </c>
      <c r="E157" s="109">
        <v>6548</v>
      </c>
      <c r="F157" s="109">
        <v>2856</v>
      </c>
      <c r="G157" s="109">
        <v>8224</v>
      </c>
      <c r="H157" s="120">
        <v>1243</v>
      </c>
      <c r="I157" s="120">
        <v>90</v>
      </c>
      <c r="J157" s="135">
        <v>321</v>
      </c>
    </row>
    <row r="158" spans="1:11" ht="12" customHeight="1">
      <c r="A158" s="118">
        <v>2006</v>
      </c>
      <c r="B158" s="112">
        <v>24253</v>
      </c>
      <c r="C158" s="112">
        <v>1755</v>
      </c>
      <c r="D158" s="112">
        <v>4602</v>
      </c>
      <c r="E158" s="112">
        <v>6100</v>
      </c>
      <c r="F158" s="112">
        <v>2764</v>
      </c>
      <c r="G158" s="112">
        <v>7560</v>
      </c>
      <c r="H158" s="123">
        <v>1056</v>
      </c>
      <c r="I158" s="123">
        <v>90</v>
      </c>
      <c r="J158" s="136">
        <v>291</v>
      </c>
    </row>
    <row r="159" spans="1:11" ht="12" customHeight="1">
      <c r="A159" s="117">
        <v>2007</v>
      </c>
      <c r="B159" s="109">
        <v>23814</v>
      </c>
      <c r="C159" s="109">
        <v>1799</v>
      </c>
      <c r="D159" s="109">
        <v>4199</v>
      </c>
      <c r="E159" s="109">
        <v>6273</v>
      </c>
      <c r="F159" s="109">
        <v>2835</v>
      </c>
      <c r="G159" s="109">
        <v>7222</v>
      </c>
      <c r="H159" s="120">
        <v>1074</v>
      </c>
      <c r="I159" s="120">
        <v>110</v>
      </c>
      <c r="J159" s="135">
        <v>254</v>
      </c>
    </row>
    <row r="160" spans="1:11" ht="12" customHeight="1">
      <c r="A160" s="118">
        <v>2008</v>
      </c>
      <c r="B160" s="112">
        <v>25166</v>
      </c>
      <c r="C160" s="112">
        <v>1751</v>
      </c>
      <c r="D160" s="112">
        <v>4677</v>
      </c>
      <c r="E160" s="112">
        <v>6608</v>
      </c>
      <c r="F160" s="112">
        <v>3236</v>
      </c>
      <c r="G160" s="112">
        <v>7352</v>
      </c>
      <c r="H160" s="123">
        <v>1011</v>
      </c>
      <c r="I160" s="123">
        <v>110</v>
      </c>
      <c r="J160" s="136">
        <v>319</v>
      </c>
    </row>
    <row r="161" spans="1:11" ht="12" customHeight="1">
      <c r="A161" s="117">
        <v>2009</v>
      </c>
      <c r="B161" s="109">
        <v>25068</v>
      </c>
      <c r="C161" s="109">
        <v>1736</v>
      </c>
      <c r="D161" s="109">
        <v>4424</v>
      </c>
      <c r="E161" s="109">
        <v>6706</v>
      </c>
      <c r="F161" s="109">
        <v>3059</v>
      </c>
      <c r="G161" s="109">
        <v>7700</v>
      </c>
      <c r="H161" s="120">
        <v>994</v>
      </c>
      <c r="I161" s="120">
        <v>101</v>
      </c>
      <c r="J161" s="135">
        <v>256</v>
      </c>
    </row>
    <row r="162" spans="1:11" ht="12" customHeight="1">
      <c r="A162" s="118">
        <v>2010</v>
      </c>
      <c r="B162" s="112">
        <v>25600</v>
      </c>
      <c r="C162" s="112">
        <v>1792</v>
      </c>
      <c r="D162" s="112">
        <v>4482</v>
      </c>
      <c r="E162" s="112">
        <v>7260</v>
      </c>
      <c r="F162" s="112">
        <v>3393</v>
      </c>
      <c r="G162" s="112">
        <v>7287</v>
      </c>
      <c r="H162" s="123">
        <v>1019</v>
      </c>
      <c r="I162" s="123">
        <v>115</v>
      </c>
      <c r="J162" s="136">
        <v>252</v>
      </c>
    </row>
    <row r="163" spans="1:11" ht="12" customHeight="1">
      <c r="A163" s="117">
        <v>2011</v>
      </c>
      <c r="B163" s="109">
        <v>26959</v>
      </c>
      <c r="C163" s="109">
        <v>1754</v>
      </c>
      <c r="D163" s="109">
        <v>4697</v>
      </c>
      <c r="E163" s="109">
        <v>7558</v>
      </c>
      <c r="F163" s="109">
        <v>3735</v>
      </c>
      <c r="G163" s="109">
        <v>7771</v>
      </c>
      <c r="H163" s="109">
        <v>1027</v>
      </c>
      <c r="I163" s="109">
        <v>138</v>
      </c>
      <c r="J163" s="110">
        <v>247</v>
      </c>
    </row>
    <row r="164" spans="1:11" ht="12" customHeight="1">
      <c r="A164" s="118">
        <v>2012</v>
      </c>
      <c r="B164" s="112">
        <v>26797</v>
      </c>
      <c r="C164" s="112">
        <v>1900</v>
      </c>
      <c r="D164" s="112">
        <v>4491</v>
      </c>
      <c r="E164" s="112">
        <v>7832</v>
      </c>
      <c r="F164" s="112">
        <v>3745</v>
      </c>
      <c r="G164" s="112">
        <v>7350</v>
      </c>
      <c r="H164" s="112">
        <v>1065</v>
      </c>
      <c r="I164" s="112">
        <v>129</v>
      </c>
      <c r="J164" s="113">
        <v>255</v>
      </c>
    </row>
    <row r="165" spans="1:11" ht="12" customHeight="1">
      <c r="A165" s="117">
        <v>2013</v>
      </c>
      <c r="B165" s="109">
        <v>27706</v>
      </c>
      <c r="C165" s="109">
        <v>1962</v>
      </c>
      <c r="D165" s="109">
        <v>4780</v>
      </c>
      <c r="E165" s="109">
        <v>8619</v>
      </c>
      <c r="F165" s="109">
        <v>4060</v>
      </c>
      <c r="G165" s="109">
        <v>7003</v>
      </c>
      <c r="H165" s="109">
        <v>897</v>
      </c>
      <c r="I165" s="109">
        <v>128</v>
      </c>
      <c r="J165" s="110">
        <v>255</v>
      </c>
    </row>
    <row r="166" spans="1:11" ht="12" customHeight="1">
      <c r="A166" s="118">
        <v>2014</v>
      </c>
      <c r="B166" s="112">
        <v>28147</v>
      </c>
      <c r="C166" s="112">
        <v>2026</v>
      </c>
      <c r="D166" s="112">
        <v>4635</v>
      </c>
      <c r="E166" s="112">
        <v>8527</v>
      </c>
      <c r="F166" s="112">
        <v>4181</v>
      </c>
      <c r="G166" s="112">
        <v>7326</v>
      </c>
      <c r="H166" s="112">
        <v>969</v>
      </c>
      <c r="I166" s="112">
        <v>157</v>
      </c>
      <c r="J166" s="113">
        <v>306</v>
      </c>
    </row>
    <row r="167" spans="1:11" ht="12" customHeight="1">
      <c r="A167" s="117">
        <v>2015</v>
      </c>
      <c r="B167" s="109">
        <v>29215</v>
      </c>
      <c r="C167" s="109">
        <v>2051</v>
      </c>
      <c r="D167" s="109">
        <v>4675</v>
      </c>
      <c r="E167" s="109">
        <v>8847</v>
      </c>
      <c r="F167" s="109">
        <v>4839</v>
      </c>
      <c r="G167" s="109">
        <v>7322</v>
      </c>
      <c r="H167" s="109">
        <v>1016</v>
      </c>
      <c r="I167" s="109">
        <v>148</v>
      </c>
      <c r="J167" s="110">
        <v>317</v>
      </c>
    </row>
    <row r="168" spans="1:11" ht="12" customHeight="1">
      <c r="A168" s="118">
        <v>2016</v>
      </c>
      <c r="B168" s="112">
        <v>29301</v>
      </c>
      <c r="C168" s="112">
        <v>2173</v>
      </c>
      <c r="D168" s="112">
        <v>4794</v>
      </c>
      <c r="E168" s="112">
        <v>8782</v>
      </c>
      <c r="F168" s="112">
        <v>4719</v>
      </c>
      <c r="G168" s="112">
        <v>7414</v>
      </c>
      <c r="H168" s="112">
        <v>1008</v>
      </c>
      <c r="I168" s="112">
        <v>105</v>
      </c>
      <c r="J168" s="113">
        <v>302</v>
      </c>
    </row>
    <row r="169" spans="1:11" ht="12.75" customHeight="1">
      <c r="A169" s="71">
        <v>2017</v>
      </c>
      <c r="B169" s="60">
        <v>28403</v>
      </c>
      <c r="C169" s="60">
        <v>2029</v>
      </c>
      <c r="D169" s="60">
        <v>4412</v>
      </c>
      <c r="E169" s="60">
        <v>8616</v>
      </c>
      <c r="F169" s="60">
        <v>4711</v>
      </c>
      <c r="G169" s="60">
        <v>7125</v>
      </c>
      <c r="H169" s="60">
        <v>1100</v>
      </c>
      <c r="I169" s="60">
        <v>140</v>
      </c>
      <c r="J169" s="61">
        <v>263</v>
      </c>
    </row>
    <row r="170" spans="1:11" ht="12.75" customHeight="1">
      <c r="A170" s="70">
        <v>2018</v>
      </c>
      <c r="B170" s="63">
        <v>27837</v>
      </c>
      <c r="C170" s="63">
        <v>1990</v>
      </c>
      <c r="D170" s="63">
        <v>4242</v>
      </c>
      <c r="E170" s="63">
        <v>8445</v>
      </c>
      <c r="F170" s="63">
        <v>4458</v>
      </c>
      <c r="G170" s="63">
        <v>7301</v>
      </c>
      <c r="H170" s="63">
        <v>946</v>
      </c>
      <c r="I170" s="63">
        <v>140</v>
      </c>
      <c r="J170" s="64">
        <v>314</v>
      </c>
    </row>
    <row r="171" spans="1:11" ht="12.75" customHeight="1">
      <c r="A171" s="71">
        <v>2019</v>
      </c>
      <c r="B171" s="60">
        <v>28278</v>
      </c>
      <c r="C171" s="60">
        <v>2012</v>
      </c>
      <c r="D171" s="60">
        <v>4157</v>
      </c>
      <c r="E171" s="60">
        <v>8314</v>
      </c>
      <c r="F171" s="60">
        <v>4773</v>
      </c>
      <c r="G171" s="60">
        <v>7715</v>
      </c>
      <c r="H171" s="60">
        <v>889</v>
      </c>
      <c r="I171" s="60">
        <v>117</v>
      </c>
      <c r="J171" s="61">
        <v>296</v>
      </c>
    </row>
    <row r="172" spans="1:11" ht="12.75" customHeight="1">
      <c r="A172" s="68">
        <v>2020</v>
      </c>
      <c r="B172" s="102">
        <v>26220</v>
      </c>
      <c r="C172" s="63">
        <v>1682</v>
      </c>
      <c r="D172" s="63">
        <v>3898</v>
      </c>
      <c r="E172" s="63">
        <v>7930</v>
      </c>
      <c r="F172" s="63">
        <v>4215</v>
      </c>
      <c r="G172" s="63">
        <v>7256</v>
      </c>
      <c r="H172" s="63">
        <v>892</v>
      </c>
      <c r="I172" s="63">
        <v>104</v>
      </c>
      <c r="J172" s="64">
        <v>239</v>
      </c>
    </row>
    <row r="173" spans="1:11" ht="12.75" customHeight="1">
      <c r="A173" s="69">
        <v>2021</v>
      </c>
      <c r="B173" s="165">
        <v>28153</v>
      </c>
      <c r="C173" s="72">
        <v>1775</v>
      </c>
      <c r="D173" s="72">
        <v>3891</v>
      </c>
      <c r="E173" s="72">
        <v>7896</v>
      </c>
      <c r="F173" s="72">
        <v>4560</v>
      </c>
      <c r="G173" s="72">
        <v>8753</v>
      </c>
      <c r="H173" s="72">
        <v>901</v>
      </c>
      <c r="I173" s="72">
        <v>145</v>
      </c>
      <c r="J173" s="119">
        <v>230</v>
      </c>
      <c r="K173" s="107"/>
    </row>
    <row r="174" spans="1:11" ht="12.75" customHeight="1">
      <c r="A174" s="73">
        <v>2022</v>
      </c>
      <c r="B174" s="63">
        <v>27692</v>
      </c>
      <c r="C174" s="63">
        <v>1727</v>
      </c>
      <c r="D174" s="63">
        <v>3910</v>
      </c>
      <c r="E174" s="63">
        <v>7755</v>
      </c>
      <c r="F174" s="63">
        <v>4416</v>
      </c>
      <c r="G174" s="63">
        <v>8721</v>
      </c>
      <c r="H174" s="63">
        <v>827</v>
      </c>
      <c r="I174" s="63">
        <v>117</v>
      </c>
      <c r="J174" s="64">
        <v>217</v>
      </c>
    </row>
    <row r="175" spans="1:11" ht="12" customHeight="1">
      <c r="A175" s="335" t="s">
        <v>43</v>
      </c>
      <c r="B175" s="335"/>
      <c r="C175" s="335"/>
      <c r="D175" s="335"/>
      <c r="E175" s="335"/>
      <c r="F175" s="335"/>
      <c r="G175" s="335"/>
      <c r="H175" s="335"/>
      <c r="I175" s="335"/>
      <c r="J175" s="335"/>
    </row>
    <row r="176" spans="1:11" ht="12" customHeight="1">
      <c r="A176" s="117">
        <v>1995</v>
      </c>
      <c r="B176" s="120">
        <v>100</v>
      </c>
      <c r="C176" s="121">
        <v>6.1778867993095306</v>
      </c>
      <c r="D176" s="121">
        <v>13.200690469701099</v>
      </c>
      <c r="E176" s="121">
        <v>30.026346870173526</v>
      </c>
      <c r="F176" s="121">
        <v>11.197419823748524</v>
      </c>
      <c r="G176" s="121">
        <v>32.833651312800946</v>
      </c>
      <c r="H176" s="121">
        <v>4.9741073862087761</v>
      </c>
      <c r="I176" s="121">
        <v>0.21804306350504227</v>
      </c>
      <c r="J176" s="122">
        <v>1.094757881348233</v>
      </c>
    </row>
    <row r="177" spans="1:12" ht="12" customHeight="1">
      <c r="A177" s="118">
        <v>2000</v>
      </c>
      <c r="B177" s="123">
        <v>100</v>
      </c>
      <c r="C177" s="124">
        <v>7.5510124153056832</v>
      </c>
      <c r="D177" s="124">
        <v>14.945364821995067</v>
      </c>
      <c r="E177" s="124">
        <v>28.061724043394818</v>
      </c>
      <c r="F177" s="124">
        <v>11.118944111541925</v>
      </c>
      <c r="G177" s="124">
        <v>32.886852308776874</v>
      </c>
      <c r="H177" s="124">
        <v>4.1828222300552227</v>
      </c>
      <c r="I177" s="124">
        <v>0.22324051227822816</v>
      </c>
      <c r="J177" s="125">
        <v>1.0300395566521756</v>
      </c>
      <c r="K177" s="17"/>
    </row>
    <row r="178" spans="1:12" ht="12" customHeight="1">
      <c r="A178" s="117">
        <v>2005</v>
      </c>
      <c r="B178" s="120">
        <v>100</v>
      </c>
      <c r="C178" s="121">
        <v>7.6878545791362747</v>
      </c>
      <c r="D178" s="121">
        <v>17.895874339083786</v>
      </c>
      <c r="E178" s="121">
        <v>25.271120373586509</v>
      </c>
      <c r="F178" s="121">
        <v>11.022345721894176</v>
      </c>
      <c r="G178" s="121">
        <v>31.739415692177069</v>
      </c>
      <c r="H178" s="121">
        <v>4.7971903824630466</v>
      </c>
      <c r="I178" s="121">
        <v>0.34734282737061478</v>
      </c>
      <c r="J178" s="122">
        <v>1.2388560842885261</v>
      </c>
      <c r="K178" s="17"/>
      <c r="L178" s="17"/>
    </row>
    <row r="179" spans="1:12" ht="12" customHeight="1">
      <c r="A179" s="118">
        <v>2006</v>
      </c>
      <c r="B179" s="123">
        <v>100</v>
      </c>
      <c r="C179" s="124">
        <v>7.2362181998103337</v>
      </c>
      <c r="D179" s="124">
        <v>18.974972168391538</v>
      </c>
      <c r="E179" s="124">
        <v>25.151527646064402</v>
      </c>
      <c r="F179" s="124">
        <v>11.396528264544592</v>
      </c>
      <c r="G179" s="124">
        <v>31.171401476106048</v>
      </c>
      <c r="H179" s="124">
        <v>4.3541005236465589</v>
      </c>
      <c r="I179" s="124">
        <v>0.3710881128107863</v>
      </c>
      <c r="J179" s="125">
        <v>1.1998515647548758</v>
      </c>
      <c r="K179" s="17"/>
      <c r="L179" s="17"/>
    </row>
    <row r="180" spans="1:12" ht="12" customHeight="1">
      <c r="A180" s="128">
        <v>2007</v>
      </c>
      <c r="B180" s="133">
        <v>100</v>
      </c>
      <c r="C180" s="129">
        <v>7.5543797766019996</v>
      </c>
      <c r="D180" s="129">
        <v>17.632485092802554</v>
      </c>
      <c r="E180" s="129">
        <v>26.3416477702192</v>
      </c>
      <c r="F180" s="129">
        <v>11.904761904761903</v>
      </c>
      <c r="G180" s="129">
        <v>30.326698580666832</v>
      </c>
      <c r="H180" s="129">
        <v>4.509952128999748</v>
      </c>
      <c r="I180" s="129">
        <v>0.46191316032585872</v>
      </c>
      <c r="J180" s="130">
        <v>1.0665994792978921</v>
      </c>
      <c r="K180" s="17"/>
      <c r="L180" s="17"/>
    </row>
    <row r="181" spans="1:12" ht="12" customHeight="1">
      <c r="A181" s="118">
        <v>2008</v>
      </c>
      <c r="B181" s="134">
        <v>100</v>
      </c>
      <c r="C181" s="124">
        <v>6.95780020662799</v>
      </c>
      <c r="D181" s="124">
        <v>18.584598267503775</v>
      </c>
      <c r="E181" s="124">
        <v>26.257649209250577</v>
      </c>
      <c r="F181" s="124">
        <v>12.858618771358183</v>
      </c>
      <c r="G181" s="124">
        <v>29.214018914408328</v>
      </c>
      <c r="H181" s="124">
        <v>4.0173249622506555</v>
      </c>
      <c r="I181" s="124">
        <v>0.4370976714614957</v>
      </c>
      <c r="J181" s="125">
        <v>1.2675832472383375</v>
      </c>
      <c r="K181" s="17"/>
      <c r="L181" s="17"/>
    </row>
    <row r="182" spans="1:12" ht="12" customHeight="1">
      <c r="A182" s="128">
        <v>2009</v>
      </c>
      <c r="B182" s="133">
        <v>100</v>
      </c>
      <c r="C182" s="129">
        <v>6.9251635551300472</v>
      </c>
      <c r="D182" s="129">
        <v>17.647997446944309</v>
      </c>
      <c r="E182" s="129">
        <v>26.75123663634913</v>
      </c>
      <c r="F182" s="129">
        <v>12.202808361257379</v>
      </c>
      <c r="G182" s="129">
        <v>30.716451252592947</v>
      </c>
      <c r="H182" s="129">
        <v>3.9652146162438164</v>
      </c>
      <c r="I182" s="129">
        <v>0.40290410084569972</v>
      </c>
      <c r="J182" s="130">
        <v>1.0212222754108824</v>
      </c>
      <c r="K182" s="17"/>
      <c r="L182" s="17"/>
    </row>
    <row r="183" spans="1:12" ht="12" customHeight="1">
      <c r="A183" s="118">
        <v>2010</v>
      </c>
      <c r="B183" s="123">
        <v>100</v>
      </c>
      <c r="C183" s="124">
        <v>7.0000000000000009</v>
      </c>
      <c r="D183" s="124">
        <v>17.5078125</v>
      </c>
      <c r="E183" s="124">
        <v>28.359374999999996</v>
      </c>
      <c r="F183" s="124">
        <v>13.25390625</v>
      </c>
      <c r="G183" s="124">
        <v>28.46484375</v>
      </c>
      <c r="H183" s="124">
        <v>3.98046875</v>
      </c>
      <c r="I183" s="124">
        <v>0.44921874999999994</v>
      </c>
      <c r="J183" s="125">
        <v>0.984375</v>
      </c>
      <c r="K183" s="17"/>
      <c r="L183" s="17"/>
    </row>
    <row r="184" spans="1:12" ht="12" customHeight="1">
      <c r="A184" s="117">
        <v>2011</v>
      </c>
      <c r="B184" s="109">
        <v>100</v>
      </c>
      <c r="C184" s="131">
        <v>6.5061760451055299</v>
      </c>
      <c r="D184" s="131">
        <v>17.422753069475871</v>
      </c>
      <c r="E184" s="131">
        <v>28.035164509069325</v>
      </c>
      <c r="F184" s="131">
        <v>13.854371452947067</v>
      </c>
      <c r="G184" s="131">
        <v>28.825253162209279</v>
      </c>
      <c r="H184" s="131">
        <v>3.8094884825104787</v>
      </c>
      <c r="I184" s="131">
        <v>0.51188842316109651</v>
      </c>
      <c r="J184" s="132">
        <v>0.91620609073036829</v>
      </c>
      <c r="K184" s="17"/>
      <c r="L184" s="17"/>
    </row>
    <row r="185" spans="1:12" ht="12" customHeight="1">
      <c r="A185" s="118">
        <v>2012</v>
      </c>
      <c r="B185" s="112">
        <v>100</v>
      </c>
      <c r="C185" s="126">
        <v>7.0903459342463711</v>
      </c>
      <c r="D185" s="126">
        <v>16.759338731947608</v>
      </c>
      <c r="E185" s="126">
        <v>29.227152293167148</v>
      </c>
      <c r="F185" s="126">
        <v>13.9754450125014</v>
      </c>
      <c r="G185" s="126">
        <v>27.428443482479381</v>
      </c>
      <c r="H185" s="126">
        <v>3.9743254841959925</v>
      </c>
      <c r="I185" s="126">
        <v>0.48139717132514831</v>
      </c>
      <c r="J185" s="127">
        <v>0.95159905959622348</v>
      </c>
      <c r="K185" s="17"/>
      <c r="L185" s="17"/>
    </row>
    <row r="186" spans="1:12" ht="12" customHeight="1">
      <c r="A186" s="117">
        <v>2013</v>
      </c>
      <c r="B186" s="109">
        <v>100</v>
      </c>
      <c r="C186" s="131">
        <v>7.0814985923626645</v>
      </c>
      <c r="D186" s="131">
        <v>17.252580668447269</v>
      </c>
      <c r="E186" s="131">
        <v>31.10878510070021</v>
      </c>
      <c r="F186" s="131">
        <v>14.653865588681153</v>
      </c>
      <c r="G186" s="131">
        <v>25.276113477225149</v>
      </c>
      <c r="H186" s="131">
        <v>3.237565870208619</v>
      </c>
      <c r="I186" s="131">
        <v>0.46199379195842061</v>
      </c>
      <c r="J186" s="132">
        <v>0.92037825741716583</v>
      </c>
      <c r="K186" s="17"/>
      <c r="L186" s="17"/>
    </row>
    <row r="187" spans="1:12" ht="12" customHeight="1">
      <c r="A187" s="118">
        <v>2014</v>
      </c>
      <c r="B187" s="112">
        <v>100</v>
      </c>
      <c r="C187" s="126">
        <v>7.1979251785270186</v>
      </c>
      <c r="D187" s="126">
        <v>16.46711905354034</v>
      </c>
      <c r="E187" s="126">
        <v>30.294525171421466</v>
      </c>
      <c r="F187" s="126">
        <v>14.854158524887199</v>
      </c>
      <c r="G187" s="126">
        <v>26.027640601129782</v>
      </c>
      <c r="H187" s="126">
        <v>3.4426404234909578</v>
      </c>
      <c r="I187" s="126">
        <v>0.55778590968842157</v>
      </c>
      <c r="J187" s="127">
        <v>1.0871496074181972</v>
      </c>
      <c r="K187" s="17"/>
      <c r="L187" s="17"/>
    </row>
    <row r="188" spans="1:12" ht="12" customHeight="1">
      <c r="A188" s="117">
        <v>2015</v>
      </c>
      <c r="B188" s="109">
        <v>100</v>
      </c>
      <c r="C188" s="131">
        <v>7.0203662502139315</v>
      </c>
      <c r="D188" s="131">
        <v>16.002053739517372</v>
      </c>
      <c r="E188" s="131">
        <v>30.282389183638543</v>
      </c>
      <c r="F188" s="131">
        <v>16.563409207598838</v>
      </c>
      <c r="G188" s="131">
        <v>25.062467910320041</v>
      </c>
      <c r="H188" s="131">
        <v>3.4776655827485881</v>
      </c>
      <c r="I188" s="131">
        <v>0.50658908095156596</v>
      </c>
      <c r="J188" s="132">
        <v>1.0850590450111244</v>
      </c>
      <c r="K188" s="17"/>
      <c r="L188" s="17"/>
    </row>
    <row r="189" spans="1:12" ht="12" customHeight="1">
      <c r="A189" s="118">
        <v>2016</v>
      </c>
      <c r="B189" s="112">
        <v>100</v>
      </c>
      <c r="C189" s="126">
        <f t="shared" ref="C189:J191" si="4">C168/$B168*$B189</f>
        <v>7.4161291423500906</v>
      </c>
      <c r="D189" s="126">
        <f t="shared" si="4"/>
        <v>16.361216340739222</v>
      </c>
      <c r="E189" s="126">
        <f t="shared" si="4"/>
        <v>29.971673321729636</v>
      </c>
      <c r="F189" s="126">
        <f t="shared" si="4"/>
        <v>16.10525238046483</v>
      </c>
      <c r="G189" s="126">
        <f t="shared" si="4"/>
        <v>25.302890686324698</v>
      </c>
      <c r="H189" s="126">
        <f t="shared" si="4"/>
        <v>3.4401556260878472</v>
      </c>
      <c r="I189" s="126">
        <f t="shared" si="4"/>
        <v>0.35834954438415073</v>
      </c>
      <c r="J189" s="127">
        <f t="shared" si="4"/>
        <v>1.0306815467048906</v>
      </c>
      <c r="K189" s="17"/>
      <c r="L189" s="17"/>
    </row>
    <row r="190" spans="1:12" ht="12.75" customHeight="1">
      <c r="A190" s="71">
        <v>2017</v>
      </c>
      <c r="B190" s="60">
        <v>100</v>
      </c>
      <c r="C190" s="82">
        <f t="shared" si="4"/>
        <v>7.1436115903249648</v>
      </c>
      <c r="D190" s="82">
        <f t="shared" si="4"/>
        <v>15.533570397493223</v>
      </c>
      <c r="E190" s="82">
        <f t="shared" si="4"/>
        <v>30.334823786219765</v>
      </c>
      <c r="F190" s="82">
        <f t="shared" si="4"/>
        <v>16.586276097595324</v>
      </c>
      <c r="G190" s="82">
        <f t="shared" si="4"/>
        <v>25.085378305108613</v>
      </c>
      <c r="H190" s="82">
        <f t="shared" si="4"/>
        <v>3.872830334823786</v>
      </c>
      <c r="I190" s="82">
        <f t="shared" si="4"/>
        <v>0.49290567897757276</v>
      </c>
      <c r="J190" s="83">
        <f t="shared" si="4"/>
        <v>0.92595852550786883</v>
      </c>
      <c r="K190" s="17"/>
      <c r="L190" s="17"/>
    </row>
    <row r="191" spans="1:12" ht="12.75" customHeight="1">
      <c r="A191" s="70">
        <v>2018</v>
      </c>
      <c r="B191" s="63">
        <v>100</v>
      </c>
      <c r="C191" s="84">
        <f t="shared" si="4"/>
        <v>7.14875884614003</v>
      </c>
      <c r="D191" s="84">
        <f t="shared" si="4"/>
        <v>15.238711068003017</v>
      </c>
      <c r="E191" s="84">
        <f t="shared" si="4"/>
        <v>30.337320831986204</v>
      </c>
      <c r="F191" s="84">
        <f t="shared" si="4"/>
        <v>16.014656751805152</v>
      </c>
      <c r="G191" s="84">
        <f t="shared" si="4"/>
        <v>26.227682580737866</v>
      </c>
      <c r="H191" s="84">
        <f t="shared" si="4"/>
        <v>3.3983547077630494</v>
      </c>
      <c r="I191" s="84">
        <f t="shared" si="4"/>
        <v>0.50292775801990164</v>
      </c>
      <c r="J191" s="85">
        <f t="shared" si="4"/>
        <v>1.1279951144160649</v>
      </c>
      <c r="K191" s="17"/>
      <c r="L191" s="17"/>
    </row>
    <row r="192" spans="1:12" ht="12.75" customHeight="1">
      <c r="A192" s="71">
        <v>2019</v>
      </c>
      <c r="B192" s="60">
        <f>SUM(C192:J192)</f>
        <v>99.982318410071429</v>
      </c>
      <c r="C192" s="82">
        <v>7.1150717872551104</v>
      </c>
      <c r="D192" s="82">
        <v>14.700473866610086</v>
      </c>
      <c r="E192" s="82">
        <v>29.400947733220171</v>
      </c>
      <c r="F192" s="82">
        <v>16.878845745809461</v>
      </c>
      <c r="G192" s="82">
        <v>27.282693259777918</v>
      </c>
      <c r="H192" s="82">
        <v>3.1437866892991018</v>
      </c>
      <c r="I192" s="82">
        <v>0.41374920432845319</v>
      </c>
      <c r="J192" s="83">
        <v>1.0467501237711296</v>
      </c>
      <c r="K192" s="17"/>
      <c r="L192" s="17"/>
    </row>
    <row r="193" spans="1:12" ht="12.75" customHeight="1">
      <c r="A193" s="68">
        <v>2020</v>
      </c>
      <c r="B193" s="166">
        <f>SUM(C193:J193)</f>
        <v>99.984744469870336</v>
      </c>
      <c r="C193" s="84">
        <v>6.4149504195270781</v>
      </c>
      <c r="D193" s="84">
        <v>14.866514111365369</v>
      </c>
      <c r="E193" s="84">
        <v>30.244088482074755</v>
      </c>
      <c r="F193" s="84">
        <v>16.075514874141877</v>
      </c>
      <c r="G193" s="84">
        <v>27.67353165522502</v>
      </c>
      <c r="H193" s="84">
        <v>3.4019832189168575</v>
      </c>
      <c r="I193" s="84">
        <v>0.39664378337147221</v>
      </c>
      <c r="J193" s="85">
        <v>0.91151792524790232</v>
      </c>
      <c r="K193" s="17"/>
      <c r="L193" s="17"/>
    </row>
    <row r="194" spans="1:12" ht="12.75" customHeight="1">
      <c r="A194" s="69">
        <v>2021</v>
      </c>
      <c r="B194" s="165">
        <v>100</v>
      </c>
      <c r="C194" s="147">
        <v>6.3048342982985828</v>
      </c>
      <c r="D194" s="147">
        <v>13.82090718573509</v>
      </c>
      <c r="E194" s="147">
        <v>28.046744574290482</v>
      </c>
      <c r="F194" s="147">
        <v>16.197208112812135</v>
      </c>
      <c r="G194" s="147">
        <v>31.090825134088728</v>
      </c>
      <c r="H194" s="147">
        <v>3.2003694100095901</v>
      </c>
      <c r="I194" s="147">
        <v>0.51504280183284201</v>
      </c>
      <c r="J194" s="148">
        <v>0.81696444428657689</v>
      </c>
      <c r="K194" s="107"/>
      <c r="L194" s="17"/>
    </row>
    <row r="195" spans="1:12" ht="12.75" customHeight="1">
      <c r="A195" s="73">
        <v>2022</v>
      </c>
      <c r="B195" s="63">
        <v>100</v>
      </c>
      <c r="C195" s="84">
        <v>6.2364581828686987</v>
      </c>
      <c r="D195" s="84">
        <v>14.119601328903656</v>
      </c>
      <c r="E195" s="84">
        <v>28.004477827531417</v>
      </c>
      <c r="F195" s="84">
        <v>15.946843853820598</v>
      </c>
      <c r="G195" s="84">
        <v>31.492849920554672</v>
      </c>
      <c r="H195" s="84">
        <v>2.9864220713563485</v>
      </c>
      <c r="I195" s="84">
        <v>0.42250469449660555</v>
      </c>
      <c r="J195" s="85">
        <v>0.78361981799797764</v>
      </c>
      <c r="L195" s="17"/>
    </row>
    <row r="196" spans="1:12" ht="12" customHeight="1">
      <c r="A196" s="335" t="s">
        <v>44</v>
      </c>
      <c r="B196" s="335"/>
      <c r="C196" s="335"/>
      <c r="D196" s="335"/>
      <c r="E196" s="335"/>
      <c r="F196" s="335"/>
      <c r="G196" s="335"/>
      <c r="H196" s="335"/>
      <c r="I196" s="335"/>
      <c r="J196" s="335"/>
    </row>
    <row r="197" spans="1:12" ht="12" customHeight="1">
      <c r="A197" s="117">
        <v>1995</v>
      </c>
      <c r="B197" s="121">
        <v>31.216498591805212</v>
      </c>
      <c r="C197" s="121">
        <v>39.117647058823529</v>
      </c>
      <c r="D197" s="121">
        <v>27.288368891947695</v>
      </c>
      <c r="E197" s="121">
        <v>25.9304084720121</v>
      </c>
      <c r="F197" s="121">
        <v>7.3833671399594323</v>
      </c>
      <c r="G197" s="121">
        <v>41.214720531267297</v>
      </c>
      <c r="H197" s="121">
        <v>44.200913242009129</v>
      </c>
      <c r="I197" s="121">
        <v>20.833333333333336</v>
      </c>
      <c r="J197" s="122">
        <v>60.995850622406643</v>
      </c>
    </row>
    <row r="198" spans="1:12" ht="12" customHeight="1">
      <c r="A198" s="118">
        <v>2000</v>
      </c>
      <c r="B198" s="124">
        <v>34.222378882230835</v>
      </c>
      <c r="C198" s="124">
        <v>44.190871369294605</v>
      </c>
      <c r="D198" s="124">
        <v>31.472746331236895</v>
      </c>
      <c r="E198" s="124">
        <v>27.24354501046755</v>
      </c>
      <c r="F198" s="124">
        <v>11.130679816836915</v>
      </c>
      <c r="G198" s="124">
        <v>44.182446111706561</v>
      </c>
      <c r="H198" s="124">
        <v>50.187265917603</v>
      </c>
      <c r="I198" s="124">
        <v>28.07017543859649</v>
      </c>
      <c r="J198" s="125">
        <v>58.935361216730044</v>
      </c>
    </row>
    <row r="199" spans="1:12" ht="12" customHeight="1">
      <c r="A199" s="117">
        <v>2005</v>
      </c>
      <c r="B199" s="121">
        <v>39.570066767010147</v>
      </c>
      <c r="C199" s="121">
        <v>45.431726907630519</v>
      </c>
      <c r="D199" s="121">
        <v>35.993098986413628</v>
      </c>
      <c r="E199" s="121">
        <v>35.155772755039706</v>
      </c>
      <c r="F199" s="121">
        <v>12.885154061624648</v>
      </c>
      <c r="G199" s="121">
        <v>49.355544747081716</v>
      </c>
      <c r="H199" s="121">
        <v>58.004827031375704</v>
      </c>
      <c r="I199" s="121">
        <v>30</v>
      </c>
      <c r="J199" s="122">
        <v>62.928348909657316</v>
      </c>
    </row>
    <row r="200" spans="1:12" ht="12" customHeight="1">
      <c r="A200" s="118">
        <v>2006</v>
      </c>
      <c r="B200" s="124">
        <v>40.848554817960661</v>
      </c>
      <c r="C200" s="124">
        <v>48.376068376068375</v>
      </c>
      <c r="D200" s="124">
        <v>37.157757496740544</v>
      </c>
      <c r="E200" s="124">
        <v>37.950819672131146</v>
      </c>
      <c r="F200" s="124">
        <v>13.16931982633864</v>
      </c>
      <c r="G200" s="124">
        <v>50.634920634920633</v>
      </c>
      <c r="H200" s="124">
        <v>59.848484848484851</v>
      </c>
      <c r="I200" s="124">
        <v>37.777777777777779</v>
      </c>
      <c r="J200" s="125">
        <v>58.075601374570454</v>
      </c>
    </row>
    <row r="201" spans="1:12" ht="12" customHeight="1">
      <c r="A201" s="117">
        <v>2007</v>
      </c>
      <c r="B201" s="121">
        <v>42.231460485428741</v>
      </c>
      <c r="C201" s="121">
        <v>50.194552529182879</v>
      </c>
      <c r="D201" s="121">
        <v>39.699928554417717</v>
      </c>
      <c r="E201" s="121">
        <v>39.534512992188745</v>
      </c>
      <c r="F201" s="121">
        <v>12.134038800705467</v>
      </c>
      <c r="G201" s="121">
        <v>52.52007754084741</v>
      </c>
      <c r="H201" s="121">
        <v>62.569832402234638</v>
      </c>
      <c r="I201" s="121">
        <v>38.181818181818187</v>
      </c>
      <c r="J201" s="122">
        <v>58.267716535433067</v>
      </c>
    </row>
    <row r="202" spans="1:12" ht="12" customHeight="1">
      <c r="A202" s="118">
        <v>2008</v>
      </c>
      <c r="B202" s="124">
        <v>41.917666693157436</v>
      </c>
      <c r="C202" s="124">
        <v>49.343232438606513</v>
      </c>
      <c r="D202" s="124">
        <v>38.550352790250159</v>
      </c>
      <c r="E202" s="124">
        <v>39.860774818401943</v>
      </c>
      <c r="F202" s="124">
        <v>14.276885043263288</v>
      </c>
      <c r="G202" s="124">
        <v>53.482045701849835</v>
      </c>
      <c r="H202" s="124">
        <v>59.446092977250245</v>
      </c>
      <c r="I202" s="124">
        <v>37.272727272727273</v>
      </c>
      <c r="J202" s="125">
        <v>62.382445141065837</v>
      </c>
    </row>
    <row r="203" spans="1:12" ht="12" customHeight="1">
      <c r="A203" s="117">
        <v>2009</v>
      </c>
      <c r="B203" s="121">
        <v>44.1399393649274</v>
      </c>
      <c r="C203" s="121">
        <v>50.172811059907829</v>
      </c>
      <c r="D203" s="121">
        <v>40.619349005424951</v>
      </c>
      <c r="E203" s="121">
        <v>42.007157769161942</v>
      </c>
      <c r="F203" s="121">
        <v>16.443282118339329</v>
      </c>
      <c r="G203" s="121">
        <v>54.909090909090907</v>
      </c>
      <c r="H203" s="121">
        <v>63.380281690140848</v>
      </c>
      <c r="I203" s="121">
        <v>41.584158415841586</v>
      </c>
      <c r="J203" s="122">
        <v>62.5</v>
      </c>
    </row>
    <row r="204" spans="1:12" ht="12" customHeight="1">
      <c r="A204" s="118">
        <v>2010</v>
      </c>
      <c r="B204" s="124">
        <v>44.09765625</v>
      </c>
      <c r="C204" s="124">
        <v>49.888392857142854</v>
      </c>
      <c r="D204" s="124">
        <v>42.525658188308789</v>
      </c>
      <c r="E204" s="124">
        <v>42.231404958677686</v>
      </c>
      <c r="F204" s="124">
        <v>14.942528735632186</v>
      </c>
      <c r="G204" s="124">
        <v>55.811719500480308</v>
      </c>
      <c r="H204" s="124">
        <v>62.315996074582927</v>
      </c>
      <c r="I204" s="124">
        <v>42.608695652173914</v>
      </c>
      <c r="J204" s="125">
        <v>65.476190476190482</v>
      </c>
    </row>
    <row r="205" spans="1:12" ht="12" customHeight="1">
      <c r="A205" s="117">
        <v>2011</v>
      </c>
      <c r="B205" s="131">
        <v>44.868133090990021</v>
      </c>
      <c r="C205" s="131">
        <v>50.627137970353473</v>
      </c>
      <c r="D205" s="131">
        <v>42.090696189056843</v>
      </c>
      <c r="E205" s="131">
        <v>43.027255887801005</v>
      </c>
      <c r="F205" s="131">
        <v>16.439089692101742</v>
      </c>
      <c r="G205" s="131">
        <v>57.547291210912363</v>
      </c>
      <c r="H205" s="131">
        <v>64.654333008763388</v>
      </c>
      <c r="I205" s="131">
        <v>48.550724637681157</v>
      </c>
      <c r="J205" s="132">
        <v>63.56275303643725</v>
      </c>
    </row>
    <row r="206" spans="1:12" ht="12" customHeight="1">
      <c r="A206" s="118">
        <v>2012</v>
      </c>
      <c r="B206" s="126">
        <v>45.445385677501214</v>
      </c>
      <c r="C206" s="126">
        <v>51.578947368421055</v>
      </c>
      <c r="D206" s="126">
        <v>42.596303718548207</v>
      </c>
      <c r="E206" s="126">
        <v>43.539325842696627</v>
      </c>
      <c r="F206" s="126">
        <v>17.703604806408546</v>
      </c>
      <c r="G206" s="126">
        <v>58.204081632653057</v>
      </c>
      <c r="H206" s="126">
        <v>66.3849765258216</v>
      </c>
      <c r="I206" s="126">
        <v>37.984496124031011</v>
      </c>
      <c r="J206" s="127">
        <v>67.058823529411754</v>
      </c>
    </row>
    <row r="207" spans="1:12" ht="12" customHeight="1">
      <c r="A207" s="117">
        <v>2013</v>
      </c>
      <c r="B207" s="131">
        <v>44.232296253519095</v>
      </c>
      <c r="C207" s="131">
        <v>47.910295616717633</v>
      </c>
      <c r="D207" s="131">
        <v>42.426778242677827</v>
      </c>
      <c r="E207" s="131">
        <v>42.116254785938047</v>
      </c>
      <c r="F207" s="131">
        <v>18.103448275862068</v>
      </c>
      <c r="G207" s="131">
        <v>59.003284306725689</v>
      </c>
      <c r="H207" s="131">
        <v>62.987736900780376</v>
      </c>
      <c r="I207" s="131">
        <v>45.3125</v>
      </c>
      <c r="J207" s="132">
        <v>64.705882352941174</v>
      </c>
    </row>
    <row r="208" spans="1:12" ht="12" customHeight="1">
      <c r="A208" s="118">
        <v>2014</v>
      </c>
      <c r="B208" s="126">
        <v>45.468433580843431</v>
      </c>
      <c r="C208" s="126">
        <v>51.579466929911156</v>
      </c>
      <c r="D208" s="126">
        <v>44.638619201726002</v>
      </c>
      <c r="E208" s="126">
        <v>42.687932449865137</v>
      </c>
      <c r="F208" s="126">
        <v>18.010045443673761</v>
      </c>
      <c r="G208" s="126">
        <v>59.800709800709804</v>
      </c>
      <c r="H208" s="126">
        <v>66.253869969040252</v>
      </c>
      <c r="I208" s="126">
        <v>38.216560509554142</v>
      </c>
      <c r="J208" s="127">
        <v>63.398692810457511</v>
      </c>
    </row>
    <row r="209" spans="1:11" ht="12" customHeight="1">
      <c r="A209" s="117">
        <v>2015</v>
      </c>
      <c r="B209" s="131">
        <v>44.668834502823891</v>
      </c>
      <c r="C209" s="131">
        <v>52.949780594831786</v>
      </c>
      <c r="D209" s="131">
        <v>44.085561497326204</v>
      </c>
      <c r="E209" s="131">
        <v>42.059455182547758</v>
      </c>
      <c r="F209" s="131">
        <v>18.020252118206241</v>
      </c>
      <c r="G209" s="131">
        <v>59.737776563780386</v>
      </c>
      <c r="H209" s="131">
        <v>65.157480314960623</v>
      </c>
      <c r="I209" s="131">
        <v>43.918918918918919</v>
      </c>
      <c r="J209" s="132">
        <v>65.930599369085172</v>
      </c>
    </row>
    <row r="210" spans="1:11" ht="12" customHeight="1">
      <c r="A210" s="118">
        <v>2016</v>
      </c>
      <c r="B210" s="126">
        <f>13248/B168*100</f>
        <v>45.213473942868845</v>
      </c>
      <c r="C210" s="126">
        <f>1129/C168*100</f>
        <v>51.955821445006897</v>
      </c>
      <c r="D210" s="126">
        <f>2207/D168*100</f>
        <v>46.036712557363366</v>
      </c>
      <c r="E210" s="126">
        <f>3738/E168*100</f>
        <v>42.564336142108857</v>
      </c>
      <c r="F210" s="126">
        <f>833/F168*100</f>
        <v>17.652044924772198</v>
      </c>
      <c r="G210" s="126">
        <v>59.495548961424326</v>
      </c>
      <c r="H210" s="126">
        <f>674/H168*100</f>
        <v>66.865079365079367</v>
      </c>
      <c r="I210" s="126">
        <f>49/I168*100</f>
        <v>46.666666666666664</v>
      </c>
      <c r="J210" s="127">
        <f>206/J168*100</f>
        <v>68.211920529801333</v>
      </c>
    </row>
    <row r="211" spans="1:11" ht="12.75" customHeight="1">
      <c r="A211" s="71">
        <v>2017</v>
      </c>
      <c r="B211" s="82">
        <v>44.755835651163608</v>
      </c>
      <c r="C211" s="82">
        <v>52.784622966978809</v>
      </c>
      <c r="D211" s="82">
        <v>44.945602901178603</v>
      </c>
      <c r="E211" s="82">
        <v>42.305013927576603</v>
      </c>
      <c r="F211" s="82">
        <v>18.658458925918065</v>
      </c>
      <c r="G211" s="82">
        <v>58.863157894736837</v>
      </c>
      <c r="H211" s="82">
        <v>63.363636363636367</v>
      </c>
      <c r="I211" s="82">
        <v>43.571428571428569</v>
      </c>
      <c r="J211" s="83">
        <v>68.44106463878326</v>
      </c>
    </row>
    <row r="212" spans="1:11" ht="12.75" customHeight="1">
      <c r="A212" s="70">
        <v>2018</v>
      </c>
      <c r="B212" s="84">
        <v>45.177282034702017</v>
      </c>
      <c r="C212" s="84">
        <v>54.62311557788945</v>
      </c>
      <c r="D212" s="84">
        <v>46.086751532296091</v>
      </c>
      <c r="E212" s="84">
        <v>41.574896388395501</v>
      </c>
      <c r="F212" s="84">
        <v>19.134140870345444</v>
      </c>
      <c r="G212" s="84">
        <v>58.690590330091766</v>
      </c>
      <c r="H212" s="84">
        <v>65.644820295983081</v>
      </c>
      <c r="I212" s="84">
        <v>39.285714285714285</v>
      </c>
      <c r="J212" s="85">
        <v>66.560509554140125</v>
      </c>
    </row>
    <row r="213" spans="1:11" ht="12.75" customHeight="1">
      <c r="A213" s="71">
        <v>2019</v>
      </c>
      <c r="B213" s="82">
        <v>45.477049296272718</v>
      </c>
      <c r="C213" s="82">
        <v>53.379721669980121</v>
      </c>
      <c r="D213" s="82">
        <v>47.053163338946355</v>
      </c>
      <c r="E213" s="82">
        <v>42.049554967524656</v>
      </c>
      <c r="F213" s="82">
        <v>18.688455897758224</v>
      </c>
      <c r="G213" s="82">
        <v>60.155541153596893</v>
      </c>
      <c r="H213" s="82">
        <v>62.317210348706411</v>
      </c>
      <c r="I213" s="82">
        <v>43.589743589743591</v>
      </c>
      <c r="J213" s="83">
        <v>65.878378378378372</v>
      </c>
    </row>
    <row r="214" spans="1:11" ht="12.75" customHeight="1">
      <c r="A214" s="70">
        <v>2020</v>
      </c>
      <c r="B214" s="84">
        <v>45.099160945842868</v>
      </c>
      <c r="C214" s="84">
        <v>55.588585017835911</v>
      </c>
      <c r="D214" s="84">
        <v>46.177526936890715</v>
      </c>
      <c r="E214" s="84">
        <v>41.172761664564945</v>
      </c>
      <c r="F214" s="84">
        <v>19.40688018979834</v>
      </c>
      <c r="G214" s="84">
        <v>58.530871003307603</v>
      </c>
      <c r="H214" s="84">
        <v>63.677130044843047</v>
      </c>
      <c r="I214" s="84">
        <v>45.192307692307693</v>
      </c>
      <c r="J214" s="85">
        <v>60.251046025104607</v>
      </c>
    </row>
    <row r="215" spans="1:11" ht="12.75" customHeight="1">
      <c r="A215" s="69">
        <v>2021</v>
      </c>
      <c r="B215" s="147">
        <v>45.916953788228611</v>
      </c>
      <c r="C215" s="147">
        <v>55.436619718309856</v>
      </c>
      <c r="D215" s="147">
        <v>46.517604728861471</v>
      </c>
      <c r="E215" s="147">
        <v>41.261398176291792</v>
      </c>
      <c r="F215" s="147">
        <v>19.342105263157894</v>
      </c>
      <c r="G215" s="147">
        <v>59.179709813778139</v>
      </c>
      <c r="H215" s="147">
        <v>65.038845726970024</v>
      </c>
      <c r="I215" s="147">
        <v>47.586206896551722</v>
      </c>
      <c r="J215" s="148">
        <v>68.695652173913047</v>
      </c>
      <c r="K215" s="107"/>
    </row>
    <row r="216" spans="1:11" ht="12.75" customHeight="1">
      <c r="A216" s="73">
        <v>2022</v>
      </c>
      <c r="B216" s="90">
        <v>46.056622851365013</v>
      </c>
      <c r="C216" s="90">
        <v>52.345107122177183</v>
      </c>
      <c r="D216" s="90">
        <v>47.774936061381077</v>
      </c>
      <c r="E216" s="90">
        <v>40.193423597678915</v>
      </c>
      <c r="F216" s="90">
        <v>19.904891304347828</v>
      </c>
      <c r="G216" s="90">
        <v>60.44031647746818</v>
      </c>
      <c r="H216" s="90">
        <v>64.570737605804112</v>
      </c>
      <c r="I216" s="90">
        <v>41.880341880341881</v>
      </c>
      <c r="J216" s="91">
        <v>60.829493087557609</v>
      </c>
    </row>
    <row r="217" spans="1:11" ht="66.75" customHeight="1">
      <c r="A217" s="309" t="s">
        <v>104</v>
      </c>
      <c r="B217" s="334"/>
      <c r="C217" s="334"/>
      <c r="D217" s="334"/>
      <c r="E217" s="334"/>
      <c r="F217" s="334"/>
      <c r="G217" s="334"/>
      <c r="H217" s="334"/>
      <c r="I217" s="334"/>
      <c r="J217" s="334"/>
    </row>
  </sheetData>
  <mergeCells count="24">
    <mergeCell ref="A217:J217"/>
    <mergeCell ref="A196:J196"/>
    <mergeCell ref="I4:I6"/>
    <mergeCell ref="J4:J6"/>
    <mergeCell ref="A7:J7"/>
    <mergeCell ref="A28:J28"/>
    <mergeCell ref="A49:J49"/>
    <mergeCell ref="A70:J70"/>
    <mergeCell ref="A91:J91"/>
    <mergeCell ref="A112:J112"/>
    <mergeCell ref="A133:J133"/>
    <mergeCell ref="A154:J154"/>
    <mergeCell ref="A175:J175"/>
    <mergeCell ref="A3:A6"/>
    <mergeCell ref="B3:B6"/>
    <mergeCell ref="C3:J3"/>
    <mergeCell ref="A1:C1"/>
    <mergeCell ref="A2:J2"/>
    <mergeCell ref="C4:C6"/>
    <mergeCell ref="D4:D6"/>
    <mergeCell ref="E4:E6"/>
    <mergeCell ref="F4:F6"/>
    <mergeCell ref="G4:G6"/>
    <mergeCell ref="H4:H6"/>
  </mergeCells>
  <hyperlinks>
    <hyperlink ref="A1" location="Inhalt!A1" display="Zurück zum Inhalt" xr:uid="{00000000-0004-0000-0600-000000000000}"/>
    <hyperlink ref="A1:C1" location="Inhalt!A10" display="Zurück zum Inhalt" xr:uid="{00000000-0004-0000-0600-000001000000}"/>
  </hyperlinks>
  <pageMargins left="0.70866141732283472" right="0.70866141732283472" top="0.78740157480314965" bottom="0.78740157480314965" header="0.31496062992125984" footer="0.31496062992125984"/>
  <pageSetup paperSize="9" fitToHeight="2" orientation="portrait" r:id="rId1"/>
  <headerFooter>
    <oddHeader>&amp;CBildung in Deutschland 2024 - Tabellen F5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8"/>
  <sheetViews>
    <sheetView showGridLines="0" zoomScaleNormal="100" workbookViewId="0">
      <selection sqref="A1:B1"/>
    </sheetView>
  </sheetViews>
  <sheetFormatPr baseColWidth="10" defaultRowHeight="12.5"/>
  <cols>
    <col min="1" max="1" width="11.1796875" customWidth="1"/>
    <col min="2" max="10" width="13" customWidth="1"/>
  </cols>
  <sheetData>
    <row r="1" spans="1:10" ht="24" customHeight="1">
      <c r="A1" s="299" t="s">
        <v>52</v>
      </c>
      <c r="B1" s="299"/>
    </row>
    <row r="2" spans="1:10" ht="15" customHeight="1">
      <c r="A2" s="327" t="s">
        <v>115</v>
      </c>
      <c r="B2" s="327"/>
      <c r="C2" s="327"/>
      <c r="D2" s="327"/>
      <c r="E2" s="327"/>
      <c r="F2" s="327"/>
      <c r="G2" s="327"/>
      <c r="H2" s="327"/>
      <c r="I2" s="327"/>
      <c r="J2" s="327"/>
    </row>
    <row r="3" spans="1:10" ht="12.75" customHeight="1">
      <c r="A3" s="298" t="s">
        <v>25</v>
      </c>
      <c r="B3" s="296" t="s">
        <v>2</v>
      </c>
      <c r="C3" s="297"/>
      <c r="D3" s="297"/>
      <c r="E3" s="297"/>
      <c r="F3" s="297"/>
      <c r="G3" s="346"/>
      <c r="H3" s="296" t="s">
        <v>3</v>
      </c>
      <c r="I3" s="297"/>
      <c r="J3" s="297"/>
    </row>
    <row r="4" spans="1:10" ht="12.75" customHeight="1">
      <c r="A4" s="298"/>
      <c r="B4" s="296" t="s">
        <v>1</v>
      </c>
      <c r="C4" s="297"/>
      <c r="D4" s="346"/>
      <c r="E4" s="296" t="s">
        <v>116</v>
      </c>
      <c r="F4" s="297"/>
      <c r="G4" s="346"/>
      <c r="H4" s="296" t="s">
        <v>117</v>
      </c>
      <c r="I4" s="297"/>
      <c r="J4" s="297"/>
    </row>
    <row r="5" spans="1:10">
      <c r="A5" s="298"/>
      <c r="B5" s="5" t="s">
        <v>45</v>
      </c>
      <c r="C5" s="5" t="s">
        <v>46</v>
      </c>
      <c r="D5" s="55" t="s">
        <v>47</v>
      </c>
      <c r="E5" s="5" t="s">
        <v>45</v>
      </c>
      <c r="F5" s="5" t="s">
        <v>46</v>
      </c>
      <c r="G5" s="55" t="s">
        <v>47</v>
      </c>
      <c r="H5" s="5" t="s">
        <v>45</v>
      </c>
      <c r="I5" s="5" t="s">
        <v>46</v>
      </c>
      <c r="J5" s="55" t="s">
        <v>47</v>
      </c>
    </row>
    <row r="6" spans="1:10">
      <c r="A6" s="298"/>
      <c r="B6" s="289" t="s">
        <v>18</v>
      </c>
      <c r="C6" s="290"/>
      <c r="D6" s="290"/>
      <c r="E6" s="290"/>
      <c r="F6" s="290"/>
      <c r="G6" s="290"/>
      <c r="H6" s="290"/>
      <c r="I6" s="290"/>
      <c r="J6" s="290"/>
    </row>
    <row r="7" spans="1:10" ht="12.75" customHeight="1">
      <c r="A7" s="280" t="s">
        <v>48</v>
      </c>
      <c r="B7" s="280"/>
      <c r="C7" s="280"/>
      <c r="D7" s="280"/>
      <c r="E7" s="280"/>
      <c r="F7" s="280"/>
      <c r="G7" s="280"/>
      <c r="H7" s="280"/>
      <c r="I7" s="280"/>
      <c r="J7" s="280"/>
    </row>
    <row r="8" spans="1:10">
      <c r="A8" s="56">
        <v>2005</v>
      </c>
      <c r="B8" s="12">
        <v>95.439943059402893</v>
      </c>
      <c r="C8" s="12">
        <v>1.8019967682363807</v>
      </c>
      <c r="D8" s="156">
        <v>2.7066020313942749</v>
      </c>
      <c r="E8" s="153" t="s">
        <v>19</v>
      </c>
      <c r="F8" s="153" t="s">
        <v>19</v>
      </c>
      <c r="G8" s="153" t="s">
        <v>19</v>
      </c>
      <c r="H8" s="12">
        <v>93.570510072867549</v>
      </c>
      <c r="I8" s="12">
        <v>0.42863266180882986</v>
      </c>
      <c r="J8" s="156">
        <v>6.0008572653236181</v>
      </c>
    </row>
    <row r="9" spans="1:10">
      <c r="A9" s="57">
        <v>2006</v>
      </c>
      <c r="B9" s="21">
        <v>95.416292994899948</v>
      </c>
      <c r="C9" s="21">
        <v>1.7084726109918382</v>
      </c>
      <c r="D9" s="157">
        <v>2.8303937821018019</v>
      </c>
      <c r="E9" s="154" t="s">
        <v>19</v>
      </c>
      <c r="F9" s="154" t="s">
        <v>19</v>
      </c>
      <c r="G9" s="154" t="s">
        <v>19</v>
      </c>
      <c r="H9" s="21">
        <v>91.717902350813745</v>
      </c>
      <c r="I9" s="21">
        <v>1.1814345991561181</v>
      </c>
      <c r="J9" s="157">
        <v>7.0886075949367093</v>
      </c>
    </row>
    <row r="10" spans="1:10">
      <c r="A10" s="138">
        <v>2007</v>
      </c>
      <c r="B10" s="30">
        <v>94.83026717859569</v>
      </c>
      <c r="C10" s="30">
        <v>1.8242682708221296</v>
      </c>
      <c r="D10" s="158">
        <v>3.3083622022953429</v>
      </c>
      <c r="E10" s="153" t="s">
        <v>19</v>
      </c>
      <c r="F10" s="153" t="s">
        <v>19</v>
      </c>
      <c r="G10" s="153" t="s">
        <v>19</v>
      </c>
      <c r="H10" s="30">
        <v>92.035398230088489</v>
      </c>
      <c r="I10" s="30">
        <v>1.0502771564718467</v>
      </c>
      <c r="J10" s="158">
        <v>6.9045998249538068</v>
      </c>
    </row>
    <row r="11" spans="1:10">
      <c r="A11" s="57">
        <v>2008</v>
      </c>
      <c r="B11" s="21">
        <v>94.813779760305266</v>
      </c>
      <c r="C11" s="21">
        <v>1.6253483711967078</v>
      </c>
      <c r="D11" s="157">
        <v>3.5270904191203005</v>
      </c>
      <c r="E11" s="21">
        <v>91.935934918011952</v>
      </c>
      <c r="F11" s="21">
        <v>0.83640523706622594</v>
      </c>
      <c r="G11" s="157">
        <v>7.2276598449218259</v>
      </c>
      <c r="H11" s="21">
        <v>88.194802959903626</v>
      </c>
      <c r="I11" s="21">
        <v>1.7294785751161592</v>
      </c>
      <c r="J11" s="157">
        <v>10.075718464980209</v>
      </c>
    </row>
    <row r="12" spans="1:10">
      <c r="A12" s="138">
        <v>2009</v>
      </c>
      <c r="B12" s="30">
        <v>94.358113370835142</v>
      </c>
      <c r="C12" s="30">
        <v>1.6519255733448721</v>
      </c>
      <c r="D12" s="158">
        <v>3.9563825183903072</v>
      </c>
      <c r="E12" s="30">
        <v>91.838080538796135</v>
      </c>
      <c r="F12" s="30">
        <v>1.6402413357653991</v>
      </c>
      <c r="G12" s="158">
        <v>6.5216781254384735</v>
      </c>
      <c r="H12" s="30">
        <v>88.180610889774229</v>
      </c>
      <c r="I12" s="30">
        <v>1.351456917428326</v>
      </c>
      <c r="J12" s="158">
        <v>10.264823060698383</v>
      </c>
    </row>
    <row r="13" spans="1:10">
      <c r="A13" s="57">
        <v>2010</v>
      </c>
      <c r="B13" s="21">
        <v>93.886686493873796</v>
      </c>
      <c r="C13" s="21">
        <v>1.6342185491774648</v>
      </c>
      <c r="D13" s="157">
        <v>4.4546783278678515</v>
      </c>
      <c r="E13" s="21">
        <v>91.057327361358446</v>
      </c>
      <c r="F13" s="21">
        <v>2.2233014947925098</v>
      </c>
      <c r="G13" s="157">
        <v>6.7193711438490453</v>
      </c>
      <c r="H13" s="21">
        <v>90.115993501341293</v>
      </c>
      <c r="I13" s="21">
        <v>1.2468356821702498</v>
      </c>
      <c r="J13" s="157">
        <v>8.622057656704575</v>
      </c>
    </row>
    <row r="14" spans="1:10">
      <c r="A14" s="138">
        <v>2011</v>
      </c>
      <c r="B14" s="30">
        <v>93.528839363298204</v>
      </c>
      <c r="C14" s="30">
        <v>1.4892391406933945</v>
      </c>
      <c r="D14" s="158">
        <v>4.9581639660104599</v>
      </c>
      <c r="E14" s="30">
        <v>91.201043349310169</v>
      </c>
      <c r="F14" s="30">
        <v>2.1105314726054605</v>
      </c>
      <c r="G14" s="158">
        <v>6.6884251780843691</v>
      </c>
      <c r="H14" s="30">
        <v>92.410152087571447</v>
      </c>
      <c r="I14" s="30">
        <v>1.1672963285866513</v>
      </c>
      <c r="J14" s="158">
        <v>6.4225515838419067</v>
      </c>
    </row>
    <row r="15" spans="1:10">
      <c r="A15" s="57">
        <v>2012</v>
      </c>
      <c r="B15" s="21">
        <v>92.91359436213952</v>
      </c>
      <c r="C15" s="21">
        <v>1.4663088098029526</v>
      </c>
      <c r="D15" s="157">
        <v>5.5865073751457421</v>
      </c>
      <c r="E15" s="21">
        <v>90.79839933765696</v>
      </c>
      <c r="F15" s="21">
        <v>1.9853732578998207</v>
      </c>
      <c r="G15" s="157">
        <v>7.2162274044432175</v>
      </c>
      <c r="H15" s="21">
        <v>92.327527322404364</v>
      </c>
      <c r="I15" s="21">
        <v>1.1372950819672132</v>
      </c>
      <c r="J15" s="157">
        <v>6.535177595628415</v>
      </c>
    </row>
    <row r="16" spans="1:10">
      <c r="A16" s="56">
        <v>2013</v>
      </c>
      <c r="B16" s="159">
        <v>92.661761383806109</v>
      </c>
      <c r="C16" s="159">
        <v>1.5287055862135734</v>
      </c>
      <c r="D16" s="12">
        <v>5.7821021718785293</v>
      </c>
      <c r="E16" s="159">
        <v>90.51953125</v>
      </c>
      <c r="F16" s="159">
        <v>2.0126953125</v>
      </c>
      <c r="G16" s="12">
        <v>7.4677734375</v>
      </c>
      <c r="H16" s="12">
        <v>93.145562673881415</v>
      </c>
      <c r="I16" s="159">
        <v>1.0668980831567931</v>
      </c>
      <c r="J16" s="156">
        <v>5.7875392429617909</v>
      </c>
    </row>
    <row r="17" spans="1:10">
      <c r="A17" s="57">
        <v>2014</v>
      </c>
      <c r="B17" s="160">
        <v>92.140435187191684</v>
      </c>
      <c r="C17" s="160">
        <v>1.6628637713673851</v>
      </c>
      <c r="D17" s="21">
        <v>6.1778990171958847</v>
      </c>
      <c r="E17" s="160">
        <v>89.975060359236963</v>
      </c>
      <c r="F17" s="160">
        <v>2.1402103066160798</v>
      </c>
      <c r="G17" s="21">
        <v>7.8847293341469671</v>
      </c>
      <c r="H17" s="21">
        <v>93.574350993991743</v>
      </c>
      <c r="I17" s="160">
        <v>0.99038471447857945</v>
      </c>
      <c r="J17" s="157">
        <v>5.4352642915296858</v>
      </c>
    </row>
    <row r="18" spans="1:10">
      <c r="A18" s="56">
        <v>2015</v>
      </c>
      <c r="B18" s="159">
        <v>91.253918297582487</v>
      </c>
      <c r="C18" s="159">
        <v>1.6452119507287877</v>
      </c>
      <c r="D18" s="12">
        <v>7.0822637510958613</v>
      </c>
      <c r="E18" s="159">
        <v>89.287204206474101</v>
      </c>
      <c r="F18" s="159">
        <v>2.0251711048603278</v>
      </c>
      <c r="G18" s="12">
        <v>8.6876246886655686</v>
      </c>
      <c r="H18" s="12">
        <v>92.95784563935581</v>
      </c>
      <c r="I18" s="159">
        <v>0.87828918419431479</v>
      </c>
      <c r="J18" s="156">
        <v>6.1638651764498817</v>
      </c>
    </row>
    <row r="19" spans="1:10">
      <c r="A19" s="57">
        <v>2016</v>
      </c>
      <c r="B19" s="160">
        <v>90.368598235221327</v>
      </c>
      <c r="C19" s="160">
        <v>1.6600722791408999</v>
      </c>
      <c r="D19" s="21">
        <v>7.9567340489327885</v>
      </c>
      <c r="E19" s="160">
        <v>88.396524744082939</v>
      </c>
      <c r="F19" s="160">
        <v>1.9943600443372238</v>
      </c>
      <c r="G19" s="21">
        <v>9.6091152115798391</v>
      </c>
      <c r="H19" s="21">
        <v>92.651351286154238</v>
      </c>
      <c r="I19" s="160">
        <v>0.88048696155608985</v>
      </c>
      <c r="J19" s="157">
        <v>6.4681617522896682</v>
      </c>
    </row>
    <row r="20" spans="1:10">
      <c r="A20" s="56">
        <v>2017</v>
      </c>
      <c r="B20" s="159">
        <v>89.454503421193749</v>
      </c>
      <c r="C20" s="159">
        <v>1.7480036347173302</v>
      </c>
      <c r="D20" s="12">
        <v>8.7862548604711641</v>
      </c>
      <c r="E20" s="159">
        <v>87.407584261705992</v>
      </c>
      <c r="F20" s="159">
        <v>2.0840330693558111</v>
      </c>
      <c r="G20" s="12">
        <v>10.508382668938197</v>
      </c>
      <c r="H20" s="12">
        <v>91.813538330756202</v>
      </c>
      <c r="I20" s="159">
        <v>0.84861897887246529</v>
      </c>
      <c r="J20" s="156">
        <v>7.3378426903713256</v>
      </c>
    </row>
    <row r="21" spans="1:10">
      <c r="A21" s="57">
        <v>2018</v>
      </c>
      <c r="B21" s="160">
        <v>89.209480298857031</v>
      </c>
      <c r="C21" s="160">
        <v>1.6783493592386733</v>
      </c>
      <c r="D21" s="21">
        <v>9.0966667216440431</v>
      </c>
      <c r="E21" s="160">
        <v>87.247551419164822</v>
      </c>
      <c r="F21" s="160">
        <v>2.0204148232601757</v>
      </c>
      <c r="G21" s="21">
        <v>10.732033757575007</v>
      </c>
      <c r="H21" s="21">
        <v>90.679625425652659</v>
      </c>
      <c r="I21" s="160">
        <v>1.0499432463110101</v>
      </c>
      <c r="J21" s="157">
        <v>8.2697219069239498</v>
      </c>
    </row>
    <row r="22" spans="1:10">
      <c r="A22" s="56">
        <v>2019</v>
      </c>
      <c r="B22" s="159">
        <v>88.7434206467492</v>
      </c>
      <c r="C22" s="159">
        <v>1.6303483120163911</v>
      </c>
      <c r="D22" s="12">
        <v>9.6067486873764079</v>
      </c>
      <c r="E22" s="159">
        <v>86.393901692758462</v>
      </c>
      <c r="F22" s="159">
        <v>1.9488808828118351</v>
      </c>
      <c r="G22" s="12">
        <v>11.657217424429703</v>
      </c>
      <c r="H22" s="12">
        <v>90.232908627090396</v>
      </c>
      <c r="I22" s="159">
        <v>0.98445201833403628</v>
      </c>
      <c r="J22" s="156">
        <v>8.7826393545755579</v>
      </c>
    </row>
    <row r="23" spans="1:10">
      <c r="A23" s="57">
        <v>2020</v>
      </c>
      <c r="B23" s="160">
        <v>87.718177580581113</v>
      </c>
      <c r="C23" s="160">
        <v>1.6014363896897605</v>
      </c>
      <c r="D23" s="21">
        <v>10.660359442708424</v>
      </c>
      <c r="E23" s="160">
        <v>85.09194253753617</v>
      </c>
      <c r="F23" s="160">
        <v>1.9314205132863564</v>
      </c>
      <c r="G23" s="21">
        <v>12.97663694917747</v>
      </c>
      <c r="H23" s="21">
        <v>89.120803972289124</v>
      </c>
      <c r="I23" s="160">
        <v>0.84143549490084146</v>
      </c>
      <c r="J23" s="157">
        <v>10.037760532810038</v>
      </c>
    </row>
    <row r="24" spans="1:10">
      <c r="A24" s="56">
        <v>2021</v>
      </c>
      <c r="B24" s="159">
        <v>87.233082085305654</v>
      </c>
      <c r="C24" s="159">
        <v>1.5771085601294494</v>
      </c>
      <c r="D24" s="12">
        <v>11.142124153190299</v>
      </c>
      <c r="E24" s="159">
        <v>84.487275821078285</v>
      </c>
      <c r="F24" s="159">
        <v>1.8848721221012288</v>
      </c>
      <c r="G24" s="12">
        <v>13.627852056820485</v>
      </c>
      <c r="H24" s="12">
        <v>88.550372283847452</v>
      </c>
      <c r="I24" s="159">
        <v>0.94072467571935747</v>
      </c>
      <c r="J24" s="156">
        <v>10.508903040433202</v>
      </c>
    </row>
    <row r="25" spans="1:10">
      <c r="A25" s="139">
        <v>2022</v>
      </c>
      <c r="B25" s="161">
        <v>86.777490465015148</v>
      </c>
      <c r="C25" s="161">
        <v>1.5265933963798592</v>
      </c>
      <c r="D25" s="162">
        <v>11.67268031826435</v>
      </c>
      <c r="E25" s="161">
        <v>83.88784316658564</v>
      </c>
      <c r="F25" s="161">
        <v>1.8316068527359834</v>
      </c>
      <c r="G25" s="162">
        <v>14.280549980678375</v>
      </c>
      <c r="H25" s="162">
        <v>87.586117071231243</v>
      </c>
      <c r="I25" s="161">
        <v>0.92749371045469808</v>
      </c>
      <c r="J25" s="163">
        <v>11.486389218314059</v>
      </c>
    </row>
    <row r="26" spans="1:10">
      <c r="A26" s="280" t="s">
        <v>49</v>
      </c>
      <c r="B26" s="280"/>
      <c r="C26" s="280"/>
      <c r="D26" s="280"/>
      <c r="E26" s="280"/>
      <c r="F26" s="280"/>
      <c r="G26" s="280"/>
      <c r="H26" s="280"/>
      <c r="I26" s="280"/>
      <c r="J26" s="280"/>
    </row>
    <row r="27" spans="1:10">
      <c r="A27" s="56">
        <v>2005</v>
      </c>
      <c r="B27" s="12">
        <v>98.262013023020017</v>
      </c>
      <c r="C27" s="12">
        <v>0.5711433958079184</v>
      </c>
      <c r="D27" s="156">
        <v>1.1668435811720719</v>
      </c>
      <c r="E27" s="153" t="s">
        <v>19</v>
      </c>
      <c r="F27" s="153" t="s">
        <v>19</v>
      </c>
      <c r="G27" s="153" t="s">
        <v>19</v>
      </c>
      <c r="H27" s="12">
        <v>91.240180909307313</v>
      </c>
      <c r="I27" s="12">
        <v>0.238038562247084</v>
      </c>
      <c r="J27" s="156">
        <v>8.521780528445607</v>
      </c>
    </row>
    <row r="28" spans="1:10">
      <c r="A28" s="57">
        <v>2006</v>
      </c>
      <c r="B28" s="21">
        <v>98.503293923241714</v>
      </c>
      <c r="C28" s="21">
        <v>0.53741034021364797</v>
      </c>
      <c r="D28" s="157">
        <v>0.95929573654463429</v>
      </c>
      <c r="E28" s="154" t="s">
        <v>19</v>
      </c>
      <c r="F28" s="154" t="s">
        <v>19</v>
      </c>
      <c r="G28" s="154" t="s">
        <v>19</v>
      </c>
      <c r="H28" s="21">
        <v>89.14114371385736</v>
      </c>
      <c r="I28" s="21">
        <v>0.47119297494110091</v>
      </c>
      <c r="J28" s="157">
        <v>10.387663311201543</v>
      </c>
    </row>
    <row r="29" spans="1:10">
      <c r="A29" s="138">
        <v>2007</v>
      </c>
      <c r="B29" s="30">
        <v>98.267609300835161</v>
      </c>
      <c r="C29" s="30">
        <v>0.5894801492726629</v>
      </c>
      <c r="D29" s="158">
        <v>1.1429105498921845</v>
      </c>
      <c r="E29" s="153" t="s">
        <v>19</v>
      </c>
      <c r="F29" s="153" t="s">
        <v>19</v>
      </c>
      <c r="G29" s="153" t="s">
        <v>19</v>
      </c>
      <c r="H29" s="30">
        <v>90.373972832466876</v>
      </c>
      <c r="I29" s="30">
        <v>0.75465369780311919</v>
      </c>
      <c r="J29" s="158">
        <v>8.8713734697300008</v>
      </c>
    </row>
    <row r="30" spans="1:10">
      <c r="A30" s="57">
        <v>2008</v>
      </c>
      <c r="B30" s="21">
        <v>98.425773722672673</v>
      </c>
      <c r="C30" s="21">
        <v>0.54731605809307449</v>
      </c>
      <c r="D30" s="157">
        <v>1.0269102192342501</v>
      </c>
      <c r="E30" s="21">
        <v>94.632893454964133</v>
      </c>
      <c r="F30" s="21">
        <v>0.54468160481799666</v>
      </c>
      <c r="G30" s="157">
        <v>4.8224249402178723</v>
      </c>
      <c r="H30" s="21">
        <v>85.744109752460488</v>
      </c>
      <c r="I30" s="21">
        <v>1.3420817178645987</v>
      </c>
      <c r="J30" s="157">
        <v>12.913808529674917</v>
      </c>
    </row>
    <row r="31" spans="1:10">
      <c r="A31" s="138">
        <v>2009</v>
      </c>
      <c r="B31" s="30">
        <v>98.406831863362726</v>
      </c>
      <c r="C31" s="30">
        <v>0.55550888982220359</v>
      </c>
      <c r="D31" s="158">
        <v>1.0376592468150636</v>
      </c>
      <c r="E31" s="30">
        <v>95.928290180169427</v>
      </c>
      <c r="F31" s="30">
        <v>0.52797995465934844</v>
      </c>
      <c r="G31" s="158">
        <v>3.5437298651712204</v>
      </c>
      <c r="H31" s="30">
        <v>86.46637265711135</v>
      </c>
      <c r="I31" s="30">
        <v>0.79933847850055129</v>
      </c>
      <c r="J31" s="158">
        <v>12.734288864388093</v>
      </c>
    </row>
    <row r="32" spans="1:10">
      <c r="A32" s="57">
        <v>2010</v>
      </c>
      <c r="B32" s="21">
        <v>98.470227388287782</v>
      </c>
      <c r="C32" s="21">
        <v>0.55329874304959459</v>
      </c>
      <c r="D32" s="157">
        <v>0.97647386866262442</v>
      </c>
      <c r="E32" s="21">
        <v>96.798162910964663</v>
      </c>
      <c r="F32" s="21">
        <v>0.59742732856636116</v>
      </c>
      <c r="G32" s="157">
        <v>2.6044097604689802</v>
      </c>
      <c r="H32" s="21">
        <v>90.452786139952082</v>
      </c>
      <c r="I32" s="21">
        <v>0.52835289058180257</v>
      </c>
      <c r="J32" s="157">
        <v>9.0188609694661181</v>
      </c>
    </row>
    <row r="33" spans="1:10">
      <c r="A33" s="138">
        <v>2011</v>
      </c>
      <c r="B33" s="30">
        <v>98.448766827313875</v>
      </c>
      <c r="C33" s="30">
        <v>0.49819861867877724</v>
      </c>
      <c r="D33" s="158">
        <v>1.0530345540073525</v>
      </c>
      <c r="E33" s="30">
        <v>97.109632694135399</v>
      </c>
      <c r="F33" s="30">
        <v>0.55067926427014036</v>
      </c>
      <c r="G33" s="158">
        <v>2.3396880415944543</v>
      </c>
      <c r="H33" s="30">
        <v>93.771832327723075</v>
      </c>
      <c r="I33" s="30">
        <v>0.55176246427437281</v>
      </c>
      <c r="J33" s="158">
        <v>5.6764052080025404</v>
      </c>
    </row>
    <row r="34" spans="1:10">
      <c r="A34" s="57">
        <v>2012</v>
      </c>
      <c r="B34" s="21">
        <v>98.411410446227691</v>
      </c>
      <c r="C34" s="21">
        <v>0.45154933584838058</v>
      </c>
      <c r="D34" s="157">
        <v>1.137040217923927</v>
      </c>
      <c r="E34" s="21">
        <v>97.355291162206484</v>
      </c>
      <c r="F34" s="21">
        <v>0.48381656839142623</v>
      </c>
      <c r="G34" s="157">
        <v>2.1608922694020913</v>
      </c>
      <c r="H34" s="21">
        <v>94.520365840689152</v>
      </c>
      <c r="I34" s="21">
        <v>0.47325321705838563</v>
      </c>
      <c r="J34" s="157">
        <v>5.0063809422524725</v>
      </c>
    </row>
    <row r="35" spans="1:10">
      <c r="A35" s="56">
        <v>2013</v>
      </c>
      <c r="B35" s="159">
        <v>98.287912999897614</v>
      </c>
      <c r="C35" s="159">
        <v>0.5599176559982324</v>
      </c>
      <c r="D35" s="12">
        <v>1.1521693441041587</v>
      </c>
      <c r="E35" s="159">
        <v>97.396236143335912</v>
      </c>
      <c r="F35" s="159">
        <v>0.63212168084557874</v>
      </c>
      <c r="G35" s="12">
        <v>1.9716421758185099</v>
      </c>
      <c r="H35" s="12">
        <v>95.182233198622953</v>
      </c>
      <c r="I35" s="159">
        <v>0.46587337224966319</v>
      </c>
      <c r="J35" s="156">
        <v>4.3518934291273768</v>
      </c>
    </row>
    <row r="36" spans="1:10">
      <c r="A36" s="57">
        <v>2014</v>
      </c>
      <c r="B36" s="160">
        <v>97.998929446177641</v>
      </c>
      <c r="C36" s="160">
        <v>0.63368135343955967</v>
      </c>
      <c r="D36" s="21">
        <v>1.3673892003828041</v>
      </c>
      <c r="E36" s="160">
        <v>97.086272780717223</v>
      </c>
      <c r="F36" s="160">
        <v>0.7651748971193415</v>
      </c>
      <c r="G36" s="21">
        <v>2.1485523221634333</v>
      </c>
      <c r="H36" s="21">
        <v>96.102326664919474</v>
      </c>
      <c r="I36" s="160">
        <v>0.43097172476049039</v>
      </c>
      <c r="J36" s="157">
        <v>3.4667016103200257</v>
      </c>
    </row>
    <row r="37" spans="1:10">
      <c r="A37" s="56">
        <v>2015</v>
      </c>
      <c r="B37" s="159">
        <v>98.002367153248173</v>
      </c>
      <c r="C37" s="159">
        <v>0.59012130271222418</v>
      </c>
      <c r="D37" s="12">
        <v>1.4075115440396082</v>
      </c>
      <c r="E37" s="159">
        <v>97.325196163905829</v>
      </c>
      <c r="F37" s="159">
        <v>0.66346992153443773</v>
      </c>
      <c r="G37" s="12">
        <v>2.0113339145597209</v>
      </c>
      <c r="H37" s="12">
        <v>96.334118879287772</v>
      </c>
      <c r="I37" s="159">
        <v>0.36035362036933127</v>
      </c>
      <c r="J37" s="156">
        <v>3.3055275003428966</v>
      </c>
    </row>
    <row r="38" spans="1:10">
      <c r="A38" s="57">
        <v>2016</v>
      </c>
      <c r="B38" s="160">
        <v>97.847374004997477</v>
      </c>
      <c r="C38" s="160">
        <v>0.5316342680897691</v>
      </c>
      <c r="D38" s="21">
        <v>1.620991726912753</v>
      </c>
      <c r="E38" s="160">
        <v>97.263847708594881</v>
      </c>
      <c r="F38" s="160">
        <v>0.52176545485304204</v>
      </c>
      <c r="G38" s="21">
        <v>2.2143868365520745</v>
      </c>
      <c r="H38" s="21">
        <v>96.517697696780985</v>
      </c>
      <c r="I38" s="160">
        <v>0.4281331562800495</v>
      </c>
      <c r="J38" s="157">
        <v>3.0541691469389622</v>
      </c>
    </row>
    <row r="39" spans="1:10">
      <c r="A39" s="56">
        <v>2017</v>
      </c>
      <c r="B39" s="159">
        <v>97.67005668556186</v>
      </c>
      <c r="C39" s="159">
        <v>0.55375601390939844</v>
      </c>
      <c r="D39" s="12">
        <v>1.7761873005287476</v>
      </c>
      <c r="E39" s="159">
        <v>97.039193729003358</v>
      </c>
      <c r="F39" s="159">
        <v>0.57155655095184776</v>
      </c>
      <c r="G39" s="12">
        <v>2.3892497200447926</v>
      </c>
      <c r="H39" s="12">
        <v>96.713428113442774</v>
      </c>
      <c r="I39" s="159">
        <v>0.38764156774822156</v>
      </c>
      <c r="J39" s="156">
        <v>2.8989303188089974</v>
      </c>
    </row>
    <row r="40" spans="1:10">
      <c r="A40" s="57">
        <v>2018</v>
      </c>
      <c r="B40" s="160">
        <v>97.587173100871723</v>
      </c>
      <c r="C40" s="160">
        <v>0.54171855541718561</v>
      </c>
      <c r="D40" s="21">
        <v>1.8711083437110834</v>
      </c>
      <c r="E40" s="160">
        <v>96.855227831703061</v>
      </c>
      <c r="F40" s="160">
        <v>0.63270938550213096</v>
      </c>
      <c r="G40" s="21">
        <v>2.5120627827948105</v>
      </c>
      <c r="H40" s="21">
        <v>96.075560413272569</v>
      </c>
      <c r="I40" s="160">
        <v>0.43307005423686873</v>
      </c>
      <c r="J40" s="157">
        <v>3.4913695324905651</v>
      </c>
    </row>
    <row r="41" spans="1:10">
      <c r="A41" s="56">
        <v>2019</v>
      </c>
      <c r="B41" s="159">
        <v>97.459832052973596</v>
      </c>
      <c r="C41" s="159">
        <v>0.49631922265928458</v>
      </c>
      <c r="D41" s="12">
        <v>2.0438487243671157</v>
      </c>
      <c r="E41" s="159">
        <v>96.744887416108952</v>
      </c>
      <c r="F41" s="159">
        <v>0.55198220252999597</v>
      </c>
      <c r="G41" s="12">
        <v>2.7031303813610594</v>
      </c>
      <c r="H41" s="12">
        <v>96.475460842420972</v>
      </c>
      <c r="I41" s="159">
        <v>0.43151376661532032</v>
      </c>
      <c r="J41" s="156">
        <v>3.0930253909637142</v>
      </c>
    </row>
    <row r="42" spans="1:10">
      <c r="A42" s="57">
        <v>2020</v>
      </c>
      <c r="B42" s="160">
        <v>97.327911507076976</v>
      </c>
      <c r="C42" s="160">
        <v>0.4223030501178362</v>
      </c>
      <c r="D42" s="21">
        <v>2.249785442805182</v>
      </c>
      <c r="E42" s="160">
        <v>96.372705548424804</v>
      </c>
      <c r="F42" s="160">
        <v>0.46645587452650034</v>
      </c>
      <c r="G42" s="21">
        <v>3.1608385770487009</v>
      </c>
      <c r="H42" s="21">
        <v>95.649268939098675</v>
      </c>
      <c r="I42" s="160">
        <v>0.43540717809378521</v>
      </c>
      <c r="J42" s="157">
        <v>3.9153238828075412</v>
      </c>
    </row>
    <row r="43" spans="1:10">
      <c r="A43" s="56">
        <v>2021</v>
      </c>
      <c r="B43" s="159">
        <v>97.404610817155302</v>
      </c>
      <c r="C43" s="159">
        <v>0.38977912516240792</v>
      </c>
      <c r="D43" s="12">
        <v>2.2056100576822892</v>
      </c>
      <c r="E43" s="159">
        <v>96.572372693585976</v>
      </c>
      <c r="F43" s="159">
        <v>0.3829697826336097</v>
      </c>
      <c r="G43" s="12">
        <v>3.0446575237804181</v>
      </c>
      <c r="H43" s="12">
        <v>95.825910167466617</v>
      </c>
      <c r="I43" s="159">
        <v>0.40975875584246824</v>
      </c>
      <c r="J43" s="156">
        <v>3.7643310766909099</v>
      </c>
    </row>
    <row r="44" spans="1:10">
      <c r="A44" s="139">
        <v>2022</v>
      </c>
      <c r="B44" s="161">
        <v>97.393102429658072</v>
      </c>
      <c r="C44" s="161">
        <v>0.39677477828279101</v>
      </c>
      <c r="D44" s="162">
        <v>2.2101227920591335</v>
      </c>
      <c r="E44" s="161">
        <v>96.544917111083549</v>
      </c>
      <c r="F44" s="161">
        <v>0.41341105461160033</v>
      </c>
      <c r="G44" s="162">
        <v>3.0416718343048497</v>
      </c>
      <c r="H44" s="162">
        <v>95.731953934904311</v>
      </c>
      <c r="I44" s="161">
        <v>0.41296804819379695</v>
      </c>
      <c r="J44" s="163">
        <v>3.8550780169018881</v>
      </c>
    </row>
    <row r="45" spans="1:10" ht="12.75" customHeight="1">
      <c r="A45" s="280" t="s">
        <v>50</v>
      </c>
      <c r="B45" s="280"/>
      <c r="C45" s="280"/>
      <c r="D45" s="280"/>
      <c r="E45" s="280"/>
      <c r="F45" s="280"/>
      <c r="G45" s="280"/>
      <c r="H45" s="280"/>
      <c r="I45" s="280"/>
      <c r="J45" s="280"/>
    </row>
    <row r="46" spans="1:10">
      <c r="A46" s="56">
        <v>2005</v>
      </c>
      <c r="B46" s="12">
        <v>91.198784179627651</v>
      </c>
      <c r="C46" s="12">
        <v>3.7087423858023558</v>
      </c>
      <c r="D46" s="156">
        <v>5.0924734345699889</v>
      </c>
      <c r="E46" s="153" t="s">
        <v>19</v>
      </c>
      <c r="F46" s="153" t="s">
        <v>19</v>
      </c>
      <c r="G46" s="153" t="s">
        <v>19</v>
      </c>
      <c r="H46" s="12">
        <v>97.069335239456763</v>
      </c>
      <c r="I46" s="12">
        <v>0.71479628305932807</v>
      </c>
      <c r="J46" s="156">
        <v>2.2158684774839168</v>
      </c>
    </row>
    <row r="47" spans="1:10">
      <c r="A47" s="57">
        <v>2006</v>
      </c>
      <c r="B47" s="21">
        <v>90.497640497640504</v>
      </c>
      <c r="C47" s="21">
        <v>3.6190952857619521</v>
      </c>
      <c r="D47" s="157">
        <v>5.8832642165975502</v>
      </c>
      <c r="E47" s="154" t="s">
        <v>19</v>
      </c>
      <c r="F47" s="154" t="s">
        <v>19</v>
      </c>
      <c r="G47" s="154" t="s">
        <v>19</v>
      </c>
      <c r="H47" s="21">
        <v>95.062068965517241</v>
      </c>
      <c r="I47" s="21">
        <v>2.0965517241379312</v>
      </c>
      <c r="J47" s="157">
        <v>2.8413793103448279</v>
      </c>
    </row>
    <row r="48" spans="1:10">
      <c r="A48" s="138">
        <v>2007</v>
      </c>
      <c r="B48" s="30">
        <v>89.202733485193619</v>
      </c>
      <c r="C48" s="30">
        <v>3.8813267403744653</v>
      </c>
      <c r="D48" s="158">
        <v>6.9159397744319131</v>
      </c>
      <c r="E48" s="153" t="s">
        <v>19</v>
      </c>
      <c r="F48" s="153" t="s">
        <v>19</v>
      </c>
      <c r="G48" s="153" t="s">
        <v>19</v>
      </c>
      <c r="H48" s="30">
        <v>94.35054410743227</v>
      </c>
      <c r="I48" s="30">
        <v>1.4586709886547813</v>
      </c>
      <c r="J48" s="158">
        <v>4.1907849039129426</v>
      </c>
    </row>
    <row r="49" spans="1:10">
      <c r="A49" s="57">
        <v>2008</v>
      </c>
      <c r="B49" s="21">
        <v>88.9111154203366</v>
      </c>
      <c r="C49" s="21">
        <v>3.4139271899654018</v>
      </c>
      <c r="D49" s="157">
        <v>7.6749573896980037</v>
      </c>
      <c r="E49" s="21">
        <v>88.300602877096637</v>
      </c>
      <c r="F49" s="21">
        <v>1.2296305139378021</v>
      </c>
      <c r="G49" s="157">
        <v>10.469766608965559</v>
      </c>
      <c r="H49" s="21">
        <v>91.537835638730684</v>
      </c>
      <c r="I49" s="21">
        <v>2.2579332790886899</v>
      </c>
      <c r="J49" s="157">
        <v>6.2042310821806348</v>
      </c>
    </row>
    <row r="50" spans="1:10">
      <c r="A50" s="138">
        <v>2009</v>
      </c>
      <c r="B50" s="30">
        <v>87.880547716486845</v>
      </c>
      <c r="C50" s="30">
        <v>3.4300336651452317</v>
      </c>
      <c r="D50" s="158">
        <v>8.6894186183679203</v>
      </c>
      <c r="E50" s="30">
        <v>88.205372754728984</v>
      </c>
      <c r="F50" s="30">
        <v>2.6280930429714409</v>
      </c>
      <c r="G50" s="158">
        <v>9.1665342022995802</v>
      </c>
      <c r="H50" s="30">
        <v>90.849791628918283</v>
      </c>
      <c r="I50" s="30">
        <v>2.0837108171770247</v>
      </c>
      <c r="J50" s="158">
        <v>7.0664975539046919</v>
      </c>
    </row>
    <row r="51" spans="1:10">
      <c r="A51" s="57">
        <v>2010</v>
      </c>
      <c r="B51" s="21">
        <v>86.455596661483753</v>
      </c>
      <c r="C51" s="21">
        <v>3.4019623612674925</v>
      </c>
      <c r="D51" s="157">
        <v>10.142440977248762</v>
      </c>
      <c r="E51" s="21">
        <v>85.7209794700033</v>
      </c>
      <c r="F51" s="21">
        <v>3.7346198566544606</v>
      </c>
      <c r="G51" s="157">
        <v>10.544400673342242</v>
      </c>
      <c r="H51" s="21">
        <v>89.61319458079717</v>
      </c>
      <c r="I51" s="21">
        <v>2.395444728058119</v>
      </c>
      <c r="J51" s="157">
        <v>7.9913606911447079</v>
      </c>
    </row>
    <row r="52" spans="1:10">
      <c r="A52" s="138">
        <v>2011</v>
      </c>
      <c r="B52" s="30">
        <v>85.535271347769736</v>
      </c>
      <c r="C52" s="30">
        <v>3.1121525006222588</v>
      </c>
      <c r="D52" s="158">
        <v>11.352576151608003</v>
      </c>
      <c r="E52" s="30">
        <v>85.883729120547386</v>
      </c>
      <c r="F52" s="30">
        <v>3.5142885892533711</v>
      </c>
      <c r="G52" s="158">
        <v>10.601982290199235</v>
      </c>
      <c r="H52" s="30">
        <v>90.279503105590067</v>
      </c>
      <c r="I52" s="30">
        <v>2.1304347826086958</v>
      </c>
      <c r="J52" s="158">
        <v>7.5900621118012417</v>
      </c>
    </row>
    <row r="53" spans="1:10">
      <c r="A53" s="57">
        <v>2012</v>
      </c>
      <c r="B53" s="21">
        <v>84.279103954028372</v>
      </c>
      <c r="C53" s="21">
        <v>3.0761906352838984</v>
      </c>
      <c r="D53" s="157">
        <v>12.644705410687736</v>
      </c>
      <c r="E53" s="21">
        <v>84.875829901672404</v>
      </c>
      <c r="F53" s="21">
        <v>3.3416673670056309</v>
      </c>
      <c r="G53" s="157">
        <v>11.78250273132196</v>
      </c>
      <c r="H53" s="21">
        <v>88.390299789956089</v>
      </c>
      <c r="I53" s="21">
        <v>2.3295780026732862</v>
      </c>
      <c r="J53" s="157">
        <v>9.2801222073706313</v>
      </c>
    </row>
    <row r="54" spans="1:10">
      <c r="A54" s="56">
        <v>2013</v>
      </c>
      <c r="B54" s="159">
        <v>84.320812738484335</v>
      </c>
      <c r="C54" s="159">
        <v>2.9769284023763909</v>
      </c>
      <c r="D54" s="12">
        <v>12.702258859139281</v>
      </c>
      <c r="E54" s="159">
        <v>84.334801762114537</v>
      </c>
      <c r="F54" s="159">
        <v>3.2543473220496173</v>
      </c>
      <c r="G54" s="12">
        <v>12.410850915835846</v>
      </c>
      <c r="H54" s="12">
        <v>88.775592131674031</v>
      </c>
      <c r="I54" s="159">
        <v>2.356483340024087</v>
      </c>
      <c r="J54" s="156">
        <v>8.8679245283018862</v>
      </c>
    </row>
    <row r="55" spans="1:10">
      <c r="A55" s="57">
        <v>2014</v>
      </c>
      <c r="B55" s="160">
        <v>83.769198515366568</v>
      </c>
      <c r="C55" s="160">
        <v>3.1416458310685944</v>
      </c>
      <c r="D55" s="21">
        <v>13.089155653564829</v>
      </c>
      <c r="E55" s="160">
        <v>83.374260329803391</v>
      </c>
      <c r="F55" s="160">
        <v>3.4165515594890952</v>
      </c>
      <c r="G55" s="21">
        <v>13.209188110707526</v>
      </c>
      <c r="H55" s="21">
        <v>87.450178124228415</v>
      </c>
      <c r="I55" s="160">
        <v>2.3455962752636594</v>
      </c>
      <c r="J55" s="157">
        <v>10.204225600507918</v>
      </c>
    </row>
    <row r="56" spans="1:10">
      <c r="A56" s="56">
        <v>2015</v>
      </c>
      <c r="B56" s="159">
        <v>82.433615407061566</v>
      </c>
      <c r="C56" s="159">
        <v>3.0310767435074411</v>
      </c>
      <c r="D56" s="12">
        <v>14.535307849430989</v>
      </c>
      <c r="E56" s="159">
        <v>82.050658147767322</v>
      </c>
      <c r="F56" s="159">
        <v>3.251100837499902</v>
      </c>
      <c r="G56" s="12">
        <v>14.698241014732776</v>
      </c>
      <c r="H56" s="12">
        <v>84.858364990577613</v>
      </c>
      <c r="I56" s="159">
        <v>2.1207860967365622</v>
      </c>
      <c r="J56" s="156">
        <v>13.020848912685832</v>
      </c>
    </row>
    <row r="57" spans="1:10">
      <c r="A57" s="57">
        <v>2016</v>
      </c>
      <c r="B57" s="160">
        <v>81.35367443947446</v>
      </c>
      <c r="C57" s="160">
        <v>3.0252254020780458</v>
      </c>
      <c r="D57" s="21">
        <v>15.621100158447495</v>
      </c>
      <c r="E57" s="160">
        <v>80.913128094919642</v>
      </c>
      <c r="F57" s="160">
        <v>3.2371262614497938</v>
      </c>
      <c r="G57" s="21">
        <v>15.84974564363057</v>
      </c>
      <c r="H57" s="21">
        <v>83.524738562974576</v>
      </c>
      <c r="I57" s="160">
        <v>1.9482800551247059</v>
      </c>
      <c r="J57" s="157">
        <v>14.526981381900722</v>
      </c>
    </row>
    <row r="58" spans="1:10">
      <c r="A58" s="56">
        <v>2017</v>
      </c>
      <c r="B58" s="159">
        <v>79.858777934226481</v>
      </c>
      <c r="C58" s="159">
        <v>3.1464778129400122</v>
      </c>
      <c r="D58" s="12">
        <v>16.994744252833502</v>
      </c>
      <c r="E58" s="159">
        <v>79.472588787529901</v>
      </c>
      <c r="F58" s="159">
        <v>3.3300859091311663</v>
      </c>
      <c r="G58" s="12">
        <v>17.197325303338943</v>
      </c>
      <c r="H58" s="12">
        <v>80.408700741318768</v>
      </c>
      <c r="I58" s="159">
        <v>1.9215762777994538</v>
      </c>
      <c r="J58" s="156">
        <v>17.66972298088178</v>
      </c>
    </row>
    <row r="59" spans="1:10">
      <c r="A59" s="57">
        <v>2018</v>
      </c>
      <c r="B59" s="160">
        <v>79.797625396468973</v>
      </c>
      <c r="C59" s="160">
        <v>2.959833833890027</v>
      </c>
      <c r="D59" s="21">
        <v>17.242540769641003</v>
      </c>
      <c r="E59" s="160">
        <v>79.697240193872503</v>
      </c>
      <c r="F59" s="160">
        <v>3.1109602885956047</v>
      </c>
      <c r="G59" s="21">
        <v>17.191799517531887</v>
      </c>
      <c r="H59" s="21">
        <v>78.782090638288196</v>
      </c>
      <c r="I59" s="160">
        <v>2.4103508652250043</v>
      </c>
      <c r="J59" s="157">
        <v>18.807558496486802</v>
      </c>
    </row>
    <row r="60" spans="1:10">
      <c r="A60" s="56">
        <v>2019</v>
      </c>
      <c r="B60" s="159">
        <v>79.077938744278299</v>
      </c>
      <c r="C60" s="159">
        <v>2.8932794389124123</v>
      </c>
      <c r="D60" s="12">
        <v>18.028781816809296</v>
      </c>
      <c r="E60" s="159">
        <v>78.412500179435284</v>
      </c>
      <c r="F60" s="159">
        <v>3.0259965835522444</v>
      </c>
      <c r="G60" s="12">
        <v>18.561503237012474</v>
      </c>
      <c r="H60" s="12">
        <v>77.107374201020974</v>
      </c>
      <c r="I60" s="159">
        <v>2.1470550383938916</v>
      </c>
      <c r="J60" s="156">
        <v>20.745570760585132</v>
      </c>
    </row>
    <row r="61" spans="1:10" ht="15" customHeight="1">
      <c r="A61" s="57">
        <v>2020</v>
      </c>
      <c r="B61" s="160">
        <v>77.87001814449745</v>
      </c>
      <c r="C61" s="160">
        <v>2.8148490644024573</v>
      </c>
      <c r="D61" s="21">
        <v>19.315132791100091</v>
      </c>
      <c r="E61" s="160">
        <v>77.104944291751636</v>
      </c>
      <c r="F61" s="160">
        <v>2.9686437922983715</v>
      </c>
      <c r="G61" s="21">
        <v>19.926411915949995</v>
      </c>
      <c r="H61" s="21">
        <v>76.014397174219212</v>
      </c>
      <c r="I61" s="160">
        <v>1.6565692696340346</v>
      </c>
      <c r="J61" s="157">
        <v>22.329033556146744</v>
      </c>
    </row>
    <row r="62" spans="1:10">
      <c r="A62" s="56">
        <v>2021</v>
      </c>
      <c r="B62" s="159">
        <v>76.868568333634229</v>
      </c>
      <c r="C62" s="159">
        <v>2.7983390503701031</v>
      </c>
      <c r="D62" s="12">
        <v>20.333092615995668</v>
      </c>
      <c r="E62" s="159">
        <v>75.868574658938442</v>
      </c>
      <c r="F62" s="159">
        <v>2.9559804115215123</v>
      </c>
      <c r="G62" s="12">
        <v>21.175444929540053</v>
      </c>
      <c r="H62" s="12">
        <v>74.485413290113456</v>
      </c>
      <c r="I62" s="159">
        <v>1.9671799027552677</v>
      </c>
      <c r="J62" s="156">
        <v>23.547406807131281</v>
      </c>
    </row>
    <row r="63" spans="1:10">
      <c r="A63" s="139">
        <v>2022</v>
      </c>
      <c r="B63" s="161">
        <v>76.430983065988784</v>
      </c>
      <c r="C63" s="161">
        <v>2.6327198202814017</v>
      </c>
      <c r="D63" s="162">
        <v>20.936297113729818</v>
      </c>
      <c r="E63" s="161">
        <v>75.377848193625056</v>
      </c>
      <c r="F63" s="161">
        <v>2.785132064458296</v>
      </c>
      <c r="G63" s="162">
        <v>21.837019741916656</v>
      </c>
      <c r="H63" s="162">
        <v>72.846330142711324</v>
      </c>
      <c r="I63" s="161">
        <v>1.8585212718833657</v>
      </c>
      <c r="J63" s="163">
        <v>25.295148585405315</v>
      </c>
    </row>
    <row r="64" spans="1:10" ht="15" customHeight="1">
      <c r="A64" s="281" t="s">
        <v>51</v>
      </c>
      <c r="B64" s="281"/>
      <c r="C64" s="281"/>
      <c r="D64" s="281"/>
      <c r="E64" s="281"/>
      <c r="F64" s="281"/>
      <c r="G64" s="281"/>
      <c r="H64" s="281"/>
      <c r="I64" s="281"/>
      <c r="J64" s="281"/>
    </row>
    <row r="65" spans="1:15" ht="20.149999999999999" customHeight="1">
      <c r="A65" s="345" t="s">
        <v>35</v>
      </c>
      <c r="B65" s="345"/>
      <c r="C65" s="345"/>
      <c r="D65" s="345"/>
      <c r="E65" s="345"/>
      <c r="F65" s="345"/>
      <c r="G65" s="345"/>
      <c r="H65" s="345"/>
      <c r="I65" s="345"/>
      <c r="J65" s="345"/>
    </row>
    <row r="77" spans="1:15">
      <c r="C77" s="17"/>
      <c r="F77" s="17"/>
      <c r="I77" s="17"/>
      <c r="L77" s="17"/>
      <c r="O77" s="17"/>
    </row>
    <row r="78" spans="1:15">
      <c r="C78" s="17"/>
      <c r="F78" s="17"/>
      <c r="I78" s="17"/>
      <c r="L78" s="17"/>
      <c r="O78" s="17"/>
    </row>
  </sheetData>
  <mergeCells count="14">
    <mergeCell ref="A1:B1"/>
    <mergeCell ref="A2:J2"/>
    <mergeCell ref="A3:A6"/>
    <mergeCell ref="H3:J3"/>
    <mergeCell ref="B6:J6"/>
    <mergeCell ref="B3:G3"/>
    <mergeCell ref="B4:D4"/>
    <mergeCell ref="E4:G4"/>
    <mergeCell ref="H4:J4"/>
    <mergeCell ref="A7:J7"/>
    <mergeCell ref="A26:J26"/>
    <mergeCell ref="A45:J45"/>
    <mergeCell ref="A64:J64"/>
    <mergeCell ref="A65:J65"/>
  </mergeCells>
  <hyperlinks>
    <hyperlink ref="A1:B1" location="Inhalt!A11" display="Zurück zum Inhalt" xr:uid="{00000000-0004-0000-0400-000000000000}"/>
    <hyperlink ref="E1" location="Inhalt!A12" display="Zurück zum Inhalt" xr:uid="{99E9C9F2-FD2D-4BF8-B0CF-C1BAADC632A0}"/>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5"/>
  <sheetViews>
    <sheetView showGridLines="0" zoomScaleNormal="100" workbookViewId="0">
      <selection activeCell="A3" sqref="A3:A5"/>
    </sheetView>
  </sheetViews>
  <sheetFormatPr baseColWidth="10" defaultRowHeight="12.5"/>
  <cols>
    <col min="1" max="1" width="8.81640625" customWidth="1"/>
    <col min="2" max="2" width="10.7265625" customWidth="1"/>
    <col min="3" max="16" width="11.1796875" customWidth="1"/>
    <col min="17" max="17" width="6.6328125" customWidth="1"/>
  </cols>
  <sheetData>
    <row r="1" spans="1:16" ht="24" customHeight="1">
      <c r="A1" s="299" t="s">
        <v>52</v>
      </c>
      <c r="B1" s="299"/>
      <c r="C1" s="299"/>
    </row>
    <row r="2" spans="1:16" ht="15" customHeight="1">
      <c r="A2" s="312" t="s">
        <v>177</v>
      </c>
      <c r="B2" s="312"/>
      <c r="C2" s="312"/>
      <c r="D2" s="312"/>
      <c r="E2" s="312"/>
      <c r="F2" s="312"/>
      <c r="G2" s="312"/>
      <c r="H2" s="312"/>
      <c r="I2" s="312"/>
      <c r="J2" s="312"/>
      <c r="K2" s="312"/>
      <c r="L2" s="312"/>
      <c r="M2" s="312"/>
      <c r="N2" s="312"/>
      <c r="O2" s="312"/>
      <c r="P2" s="312"/>
    </row>
    <row r="3" spans="1:16" s="3" customFormat="1" ht="11.5">
      <c r="A3" s="314" t="s">
        <v>185</v>
      </c>
      <c r="B3" s="348" t="s">
        <v>184</v>
      </c>
      <c r="C3" s="319" t="s">
        <v>2</v>
      </c>
      <c r="D3" s="320"/>
      <c r="E3" s="320"/>
      <c r="F3" s="320"/>
      <c r="G3" s="320"/>
      <c r="H3" s="320"/>
      <c r="I3" s="350"/>
      <c r="J3" s="319" t="s">
        <v>3</v>
      </c>
      <c r="K3" s="320"/>
      <c r="L3" s="320"/>
      <c r="M3" s="320"/>
      <c r="N3" s="320"/>
      <c r="O3" s="320"/>
      <c r="P3" s="320"/>
    </row>
    <row r="4" spans="1:16" s="3" customFormat="1" ht="11.5">
      <c r="A4" s="314"/>
      <c r="B4" s="348"/>
      <c r="C4" s="272"/>
      <c r="D4" s="351" t="s">
        <v>5</v>
      </c>
      <c r="E4" s="352"/>
      <c r="F4" s="351" t="s">
        <v>179</v>
      </c>
      <c r="G4" s="352"/>
      <c r="H4" s="352"/>
      <c r="I4" s="353"/>
      <c r="J4" s="272"/>
      <c r="K4" s="351" t="s">
        <v>5</v>
      </c>
      <c r="L4" s="352"/>
      <c r="M4" s="351" t="s">
        <v>179</v>
      </c>
      <c r="N4" s="352"/>
      <c r="O4" s="352"/>
      <c r="P4" s="353"/>
    </row>
    <row r="5" spans="1:16" s="3" customFormat="1" ht="76.5" customHeight="1">
      <c r="A5" s="347"/>
      <c r="B5" s="348"/>
      <c r="C5" s="273" t="s">
        <v>1</v>
      </c>
      <c r="D5" s="146" t="s">
        <v>49</v>
      </c>
      <c r="E5" s="146" t="s">
        <v>96</v>
      </c>
      <c r="F5" s="140" t="s">
        <v>68</v>
      </c>
      <c r="G5" s="140" t="s">
        <v>142</v>
      </c>
      <c r="H5" s="140" t="s">
        <v>69</v>
      </c>
      <c r="I5" s="140" t="s">
        <v>97</v>
      </c>
      <c r="J5" s="273" t="s">
        <v>1</v>
      </c>
      <c r="K5" s="146" t="s">
        <v>49</v>
      </c>
      <c r="L5" s="146" t="s">
        <v>96</v>
      </c>
      <c r="M5" s="140" t="s">
        <v>70</v>
      </c>
      <c r="N5" s="140" t="s">
        <v>71</v>
      </c>
      <c r="O5" s="140" t="s">
        <v>98</v>
      </c>
      <c r="P5" s="141" t="s">
        <v>15</v>
      </c>
    </row>
    <row r="6" spans="1:16" s="3" customFormat="1" ht="12.75" customHeight="1">
      <c r="A6" s="349" t="s">
        <v>17</v>
      </c>
      <c r="B6" s="349"/>
      <c r="C6" s="349"/>
      <c r="D6" s="349"/>
      <c r="E6" s="349"/>
      <c r="F6" s="349"/>
      <c r="G6" s="349"/>
      <c r="H6" s="349"/>
      <c r="I6" s="349"/>
      <c r="J6" s="349"/>
      <c r="K6" s="349"/>
      <c r="L6" s="349"/>
      <c r="M6" s="349"/>
      <c r="N6" s="349"/>
      <c r="O6" s="349"/>
      <c r="P6" s="349"/>
    </row>
    <row r="7" spans="1:16" s="3" customFormat="1" ht="12.75" customHeight="1">
      <c r="A7" s="59">
        <v>1995</v>
      </c>
      <c r="B7" s="142">
        <v>229920</v>
      </c>
      <c r="C7" s="142">
        <v>197015</v>
      </c>
      <c r="D7" s="142">
        <v>125253</v>
      </c>
      <c r="E7" s="142">
        <v>71762</v>
      </c>
      <c r="F7" s="142">
        <v>125253</v>
      </c>
      <c r="G7" s="142" t="s">
        <v>22</v>
      </c>
      <c r="H7" s="142">
        <v>71762</v>
      </c>
      <c r="I7" s="142" t="s">
        <v>22</v>
      </c>
      <c r="J7" s="142">
        <v>32905</v>
      </c>
      <c r="K7" s="142">
        <v>30426</v>
      </c>
      <c r="L7" s="142">
        <v>2479</v>
      </c>
      <c r="M7" s="142">
        <v>10891</v>
      </c>
      <c r="N7" s="142" t="s">
        <v>22</v>
      </c>
      <c r="O7" s="142" t="s">
        <v>22</v>
      </c>
      <c r="P7" s="143">
        <v>22014</v>
      </c>
    </row>
    <row r="8" spans="1:16" s="3" customFormat="1" ht="12.75" customHeight="1">
      <c r="A8" s="62">
        <v>1996</v>
      </c>
      <c r="B8" s="98">
        <v>236848</v>
      </c>
      <c r="C8" s="98">
        <v>202042</v>
      </c>
      <c r="D8" s="98">
        <v>130159</v>
      </c>
      <c r="E8" s="98">
        <v>71883</v>
      </c>
      <c r="F8" s="98">
        <v>130159</v>
      </c>
      <c r="G8" s="98" t="s">
        <v>22</v>
      </c>
      <c r="H8" s="98">
        <v>71883</v>
      </c>
      <c r="I8" s="98" t="s">
        <v>22</v>
      </c>
      <c r="J8" s="98">
        <v>34806</v>
      </c>
      <c r="K8" s="98">
        <v>32291</v>
      </c>
      <c r="L8" s="98">
        <v>2515</v>
      </c>
      <c r="M8" s="98">
        <v>12312</v>
      </c>
      <c r="N8" s="98" t="s">
        <v>22</v>
      </c>
      <c r="O8" s="98" t="s">
        <v>22</v>
      </c>
      <c r="P8" s="99">
        <v>22494</v>
      </c>
    </row>
    <row r="9" spans="1:16" s="3" customFormat="1" ht="12.75" customHeight="1">
      <c r="A9" s="59">
        <v>1997</v>
      </c>
      <c r="B9" s="142">
        <v>237144</v>
      </c>
      <c r="C9" s="142">
        <v>201073</v>
      </c>
      <c r="D9" s="142">
        <v>128747</v>
      </c>
      <c r="E9" s="142">
        <v>72326</v>
      </c>
      <c r="F9" s="142">
        <v>128747</v>
      </c>
      <c r="G9" s="142" t="s">
        <v>22</v>
      </c>
      <c r="H9" s="142">
        <v>72326</v>
      </c>
      <c r="I9" s="142" t="s">
        <v>22</v>
      </c>
      <c r="J9" s="142">
        <v>36071</v>
      </c>
      <c r="K9" s="142">
        <v>34165</v>
      </c>
      <c r="L9" s="142">
        <v>1906</v>
      </c>
      <c r="M9" s="142">
        <v>12213</v>
      </c>
      <c r="N9" s="142" t="s">
        <v>22</v>
      </c>
      <c r="O9" s="142" t="s">
        <v>22</v>
      </c>
      <c r="P9" s="143">
        <v>23858</v>
      </c>
    </row>
    <row r="10" spans="1:16" s="3" customFormat="1" ht="12.75" customHeight="1">
      <c r="A10" s="62">
        <v>1998</v>
      </c>
      <c r="B10" s="98">
        <v>227525</v>
      </c>
      <c r="C10" s="98">
        <v>190886</v>
      </c>
      <c r="D10" s="98">
        <v>122964</v>
      </c>
      <c r="E10" s="98">
        <v>67922</v>
      </c>
      <c r="F10" s="98">
        <v>122964</v>
      </c>
      <c r="G10" s="98" t="s">
        <v>22</v>
      </c>
      <c r="H10" s="98">
        <v>67922</v>
      </c>
      <c r="I10" s="98" t="s">
        <v>22</v>
      </c>
      <c r="J10" s="98">
        <v>36639</v>
      </c>
      <c r="K10" s="98">
        <v>34831</v>
      </c>
      <c r="L10" s="98">
        <v>1808</v>
      </c>
      <c r="M10" s="98">
        <v>12042</v>
      </c>
      <c r="N10" s="98" t="s">
        <v>22</v>
      </c>
      <c r="O10" s="98" t="s">
        <v>22</v>
      </c>
      <c r="P10" s="99">
        <v>24597</v>
      </c>
    </row>
    <row r="11" spans="1:16" s="3" customFormat="1" ht="12.75" customHeight="1">
      <c r="A11" s="65">
        <v>1999</v>
      </c>
      <c r="B11" s="144">
        <v>221696</v>
      </c>
      <c r="C11" s="144">
        <v>185001</v>
      </c>
      <c r="D11" s="144">
        <v>118675</v>
      </c>
      <c r="E11" s="144">
        <v>66326</v>
      </c>
      <c r="F11" s="144">
        <v>118675</v>
      </c>
      <c r="G11" s="142" t="s">
        <v>22</v>
      </c>
      <c r="H11" s="144">
        <v>66326</v>
      </c>
      <c r="I11" s="142" t="s">
        <v>22</v>
      </c>
      <c r="J11" s="144">
        <v>36695</v>
      </c>
      <c r="K11" s="144">
        <v>34098</v>
      </c>
      <c r="L11" s="144">
        <v>2597</v>
      </c>
      <c r="M11" s="144">
        <v>12426</v>
      </c>
      <c r="N11" s="142" t="s">
        <v>22</v>
      </c>
      <c r="O11" s="142" t="s">
        <v>22</v>
      </c>
      <c r="P11" s="145">
        <v>24269</v>
      </c>
    </row>
    <row r="12" spans="1:16" s="3" customFormat="1" ht="12.75" customHeight="1">
      <c r="A12" s="62">
        <v>2000</v>
      </c>
      <c r="B12" s="98">
        <v>214473</v>
      </c>
      <c r="C12" s="98">
        <v>176654</v>
      </c>
      <c r="D12" s="98">
        <v>113509</v>
      </c>
      <c r="E12" s="98">
        <v>63145</v>
      </c>
      <c r="F12" s="98">
        <v>113325</v>
      </c>
      <c r="G12" s="98">
        <v>125</v>
      </c>
      <c r="H12" s="98">
        <v>63145</v>
      </c>
      <c r="I12" s="98" t="s">
        <v>22</v>
      </c>
      <c r="J12" s="98">
        <v>37819</v>
      </c>
      <c r="K12" s="98">
        <v>35398</v>
      </c>
      <c r="L12" s="98">
        <v>2421</v>
      </c>
      <c r="M12" s="98">
        <v>11975</v>
      </c>
      <c r="N12" s="98">
        <v>112</v>
      </c>
      <c r="O12" s="98">
        <v>199</v>
      </c>
      <c r="P12" s="99">
        <v>25533</v>
      </c>
    </row>
    <row r="13" spans="1:16" s="3" customFormat="1" ht="12.75" customHeight="1">
      <c r="A13" s="59">
        <v>2001</v>
      </c>
      <c r="B13" s="142">
        <v>208123</v>
      </c>
      <c r="C13" s="142">
        <v>171714</v>
      </c>
      <c r="D13" s="142">
        <v>108820</v>
      </c>
      <c r="E13" s="142">
        <v>62894</v>
      </c>
      <c r="F13" s="142">
        <v>108494</v>
      </c>
      <c r="G13" s="142">
        <v>179</v>
      </c>
      <c r="H13" s="142">
        <v>62868</v>
      </c>
      <c r="I13" s="142">
        <v>17</v>
      </c>
      <c r="J13" s="142">
        <v>36409</v>
      </c>
      <c r="K13" s="142">
        <v>33786</v>
      </c>
      <c r="L13" s="142">
        <v>2623</v>
      </c>
      <c r="M13" s="142">
        <v>11080</v>
      </c>
      <c r="N13" s="142">
        <v>330</v>
      </c>
      <c r="O13" s="142">
        <v>414</v>
      </c>
      <c r="P13" s="143">
        <v>24585</v>
      </c>
    </row>
    <row r="14" spans="1:16" s="3" customFormat="1" ht="12.75" customHeight="1">
      <c r="A14" s="68">
        <v>2002</v>
      </c>
      <c r="B14" s="98">
        <v>208606</v>
      </c>
      <c r="C14" s="98">
        <v>172606</v>
      </c>
      <c r="D14" s="98">
        <v>109141</v>
      </c>
      <c r="E14" s="98">
        <v>63465</v>
      </c>
      <c r="F14" s="98">
        <v>108130</v>
      </c>
      <c r="G14" s="98">
        <v>728</v>
      </c>
      <c r="H14" s="98">
        <v>63193</v>
      </c>
      <c r="I14" s="98">
        <v>226</v>
      </c>
      <c r="J14" s="98">
        <v>36000</v>
      </c>
      <c r="K14" s="98">
        <v>32721</v>
      </c>
      <c r="L14" s="98">
        <v>3279</v>
      </c>
      <c r="M14" s="98">
        <v>10517</v>
      </c>
      <c r="N14" s="98">
        <v>709</v>
      </c>
      <c r="O14" s="98">
        <v>1112</v>
      </c>
      <c r="P14" s="99">
        <v>23662</v>
      </c>
    </row>
    <row r="15" spans="1:16" s="3" customFormat="1" ht="12.75" customHeight="1">
      <c r="A15" s="69">
        <v>2003</v>
      </c>
      <c r="B15" s="142">
        <v>218146</v>
      </c>
      <c r="C15" s="142">
        <v>181528</v>
      </c>
      <c r="D15" s="142">
        <v>111114</v>
      </c>
      <c r="E15" s="142">
        <v>70414</v>
      </c>
      <c r="F15" s="142">
        <v>109237</v>
      </c>
      <c r="G15" s="142">
        <v>1504</v>
      </c>
      <c r="H15" s="142">
        <v>69420</v>
      </c>
      <c r="I15" s="142">
        <v>925</v>
      </c>
      <c r="J15" s="142">
        <v>36618</v>
      </c>
      <c r="K15" s="142">
        <v>33002</v>
      </c>
      <c r="L15" s="142">
        <v>3616</v>
      </c>
      <c r="M15" s="142">
        <v>11145</v>
      </c>
      <c r="N15" s="142">
        <v>1105</v>
      </c>
      <c r="O15" s="142">
        <v>1468</v>
      </c>
      <c r="P15" s="143">
        <v>22900</v>
      </c>
    </row>
    <row r="16" spans="1:16" s="3" customFormat="1" ht="12.75" customHeight="1">
      <c r="A16" s="68">
        <v>2004</v>
      </c>
      <c r="B16" s="98">
        <v>230940</v>
      </c>
      <c r="C16" s="98">
        <v>191785</v>
      </c>
      <c r="D16" s="98">
        <v>116338</v>
      </c>
      <c r="E16" s="98">
        <v>75447</v>
      </c>
      <c r="F16" s="98">
        <v>111664</v>
      </c>
      <c r="G16" s="98">
        <v>3803</v>
      </c>
      <c r="H16" s="98">
        <v>73213</v>
      </c>
      <c r="I16" s="98">
        <v>2051</v>
      </c>
      <c r="J16" s="98">
        <v>39155</v>
      </c>
      <c r="K16" s="98">
        <v>34374</v>
      </c>
      <c r="L16" s="98">
        <v>4781</v>
      </c>
      <c r="M16" s="98">
        <v>11532</v>
      </c>
      <c r="N16" s="98">
        <v>2098</v>
      </c>
      <c r="O16" s="98">
        <v>2418</v>
      </c>
      <c r="P16" s="99">
        <v>23107</v>
      </c>
    </row>
    <row r="17" spans="1:16" s="3" customFormat="1" ht="12.75" customHeight="1">
      <c r="A17" s="69">
        <v>2005</v>
      </c>
      <c r="B17" s="142">
        <v>252482</v>
      </c>
      <c r="C17" s="142">
        <v>207936</v>
      </c>
      <c r="D17" s="142">
        <v>126345</v>
      </c>
      <c r="E17" s="142">
        <v>81591</v>
      </c>
      <c r="F17" s="142">
        <v>117870</v>
      </c>
      <c r="G17" s="142">
        <v>6858</v>
      </c>
      <c r="H17" s="142">
        <v>78216</v>
      </c>
      <c r="I17" s="142">
        <v>2833</v>
      </c>
      <c r="J17" s="142">
        <v>44546</v>
      </c>
      <c r="K17" s="142">
        <v>39288</v>
      </c>
      <c r="L17" s="142">
        <v>5258</v>
      </c>
      <c r="M17" s="142">
        <v>11636</v>
      </c>
      <c r="N17" s="142">
        <v>4201</v>
      </c>
      <c r="O17" s="142">
        <v>2798</v>
      </c>
      <c r="P17" s="143">
        <v>25911</v>
      </c>
    </row>
    <row r="18" spans="1:16" s="3" customFormat="1" ht="12.75" customHeight="1">
      <c r="A18" s="70">
        <v>2006</v>
      </c>
      <c r="B18" s="98">
        <v>265704</v>
      </c>
      <c r="C18" s="98">
        <v>220782</v>
      </c>
      <c r="D18" s="98">
        <v>136866</v>
      </c>
      <c r="E18" s="98">
        <v>83916</v>
      </c>
      <c r="F18" s="98">
        <v>124037</v>
      </c>
      <c r="G18" s="98">
        <v>10522</v>
      </c>
      <c r="H18" s="98">
        <v>78742</v>
      </c>
      <c r="I18" s="98">
        <v>4372</v>
      </c>
      <c r="J18" s="98">
        <v>44922</v>
      </c>
      <c r="K18" s="98">
        <v>38694</v>
      </c>
      <c r="L18" s="98">
        <v>6228</v>
      </c>
      <c r="M18" s="98">
        <v>12374</v>
      </c>
      <c r="N18" s="98">
        <v>4670</v>
      </c>
      <c r="O18" s="98">
        <v>3625</v>
      </c>
      <c r="P18" s="99">
        <v>24253</v>
      </c>
    </row>
    <row r="19" spans="1:16" s="3" customFormat="1" ht="12.75" customHeight="1">
      <c r="A19" s="71">
        <v>2007</v>
      </c>
      <c r="B19" s="142">
        <v>286391</v>
      </c>
      <c r="C19" s="142">
        <v>239877</v>
      </c>
      <c r="D19" s="142">
        <v>149882</v>
      </c>
      <c r="E19" s="142">
        <v>89995</v>
      </c>
      <c r="F19" s="142">
        <v>132367</v>
      </c>
      <c r="G19" s="142">
        <v>14396</v>
      </c>
      <c r="H19" s="142">
        <v>80061</v>
      </c>
      <c r="I19" s="142">
        <v>8769</v>
      </c>
      <c r="J19" s="142">
        <v>46514</v>
      </c>
      <c r="K19" s="142">
        <v>39718</v>
      </c>
      <c r="L19" s="142">
        <v>6796</v>
      </c>
      <c r="M19" s="142">
        <v>12310</v>
      </c>
      <c r="N19" s="142">
        <v>6071</v>
      </c>
      <c r="O19" s="142">
        <v>4319</v>
      </c>
      <c r="P19" s="143">
        <v>23814</v>
      </c>
    </row>
    <row r="20" spans="1:16" s="3" customFormat="1" ht="12.75" customHeight="1">
      <c r="A20" s="70">
        <v>2008</v>
      </c>
      <c r="B20" s="98">
        <v>309364</v>
      </c>
      <c r="C20" s="98">
        <v>260498</v>
      </c>
      <c r="D20" s="98">
        <v>162517</v>
      </c>
      <c r="E20" s="98">
        <v>97981</v>
      </c>
      <c r="F20" s="98">
        <v>133875</v>
      </c>
      <c r="G20" s="98">
        <v>23721</v>
      </c>
      <c r="H20" s="98">
        <v>79510</v>
      </c>
      <c r="I20" s="98">
        <v>16774</v>
      </c>
      <c r="J20" s="98">
        <v>48866</v>
      </c>
      <c r="K20" s="98">
        <v>41411</v>
      </c>
      <c r="L20" s="98">
        <v>7455</v>
      </c>
      <c r="M20" s="98">
        <v>11896</v>
      </c>
      <c r="N20" s="98">
        <v>6888</v>
      </c>
      <c r="O20" s="98">
        <v>4916</v>
      </c>
      <c r="P20" s="99">
        <v>25166</v>
      </c>
    </row>
    <row r="21" spans="1:16" s="3" customFormat="1" ht="12.75" customHeight="1">
      <c r="A21" s="69">
        <v>2009</v>
      </c>
      <c r="B21" s="142">
        <v>338656</v>
      </c>
      <c r="C21" s="142">
        <v>288875</v>
      </c>
      <c r="D21" s="142">
        <v>178672</v>
      </c>
      <c r="E21" s="142">
        <v>110203</v>
      </c>
      <c r="F21" s="142">
        <v>135080</v>
      </c>
      <c r="G21" s="142">
        <v>35985</v>
      </c>
      <c r="H21" s="142">
        <v>70080</v>
      </c>
      <c r="I21" s="142">
        <v>37770</v>
      </c>
      <c r="J21" s="142">
        <v>49781</v>
      </c>
      <c r="K21" s="142">
        <v>41928</v>
      </c>
      <c r="L21" s="142">
        <v>7853</v>
      </c>
      <c r="M21" s="142">
        <v>11560</v>
      </c>
      <c r="N21" s="142">
        <v>7634</v>
      </c>
      <c r="O21" s="142">
        <v>5519</v>
      </c>
      <c r="P21" s="143">
        <v>25068</v>
      </c>
    </row>
    <row r="22" spans="1:16" s="3" customFormat="1" ht="12.75" customHeight="1">
      <c r="A22" s="68">
        <v>2010</v>
      </c>
      <c r="B22" s="98">
        <v>361697</v>
      </c>
      <c r="C22" s="98">
        <v>294881</v>
      </c>
      <c r="D22" s="98">
        <v>182975</v>
      </c>
      <c r="E22" s="98">
        <v>111906</v>
      </c>
      <c r="F22" s="98">
        <v>125563</v>
      </c>
      <c r="G22" s="98">
        <v>57178</v>
      </c>
      <c r="H22" s="98">
        <v>54235</v>
      </c>
      <c r="I22" s="98">
        <v>57650</v>
      </c>
      <c r="J22" s="98">
        <v>66816</v>
      </c>
      <c r="K22" s="98">
        <v>54502</v>
      </c>
      <c r="L22" s="98">
        <v>12314</v>
      </c>
      <c r="M22" s="98">
        <v>10454</v>
      </c>
      <c r="N22" s="98">
        <v>20576</v>
      </c>
      <c r="O22" s="98">
        <v>10186</v>
      </c>
      <c r="P22" s="99">
        <v>25600</v>
      </c>
    </row>
    <row r="23" spans="1:16" s="3" customFormat="1" ht="12.75" customHeight="1">
      <c r="A23" s="69">
        <v>2011</v>
      </c>
      <c r="B23" s="142">
        <v>392171</v>
      </c>
      <c r="C23" s="142">
        <v>307271</v>
      </c>
      <c r="D23" s="142">
        <v>190760</v>
      </c>
      <c r="E23" s="142">
        <v>116511</v>
      </c>
      <c r="F23" s="142">
        <v>114208</v>
      </c>
      <c r="G23" s="142">
        <v>76552</v>
      </c>
      <c r="H23" s="142">
        <v>36975</v>
      </c>
      <c r="I23" s="142">
        <v>79536</v>
      </c>
      <c r="J23" s="142">
        <v>84900</v>
      </c>
      <c r="K23" s="142">
        <v>66528</v>
      </c>
      <c r="L23" s="142">
        <v>18372</v>
      </c>
      <c r="M23" s="142">
        <v>11050</v>
      </c>
      <c r="N23" s="142">
        <v>30791</v>
      </c>
      <c r="O23" s="142">
        <v>16100</v>
      </c>
      <c r="P23" s="143">
        <v>26959</v>
      </c>
    </row>
    <row r="24" spans="1:16" s="3" customFormat="1" ht="12.75" customHeight="1">
      <c r="A24" s="68">
        <v>2012</v>
      </c>
      <c r="B24" s="98">
        <v>413338</v>
      </c>
      <c r="C24" s="98">
        <v>309621</v>
      </c>
      <c r="D24" s="98">
        <v>189895</v>
      </c>
      <c r="E24" s="98">
        <v>119726</v>
      </c>
      <c r="F24" s="98">
        <v>97615</v>
      </c>
      <c r="G24" s="98">
        <v>92280</v>
      </c>
      <c r="H24" s="98">
        <v>24491</v>
      </c>
      <c r="I24" s="98">
        <v>95235</v>
      </c>
      <c r="J24" s="98">
        <v>103717</v>
      </c>
      <c r="K24" s="98">
        <v>80576</v>
      </c>
      <c r="L24" s="98">
        <v>23141</v>
      </c>
      <c r="M24" s="98">
        <v>10456</v>
      </c>
      <c r="N24" s="98">
        <v>45516</v>
      </c>
      <c r="O24" s="98">
        <v>20948</v>
      </c>
      <c r="P24" s="99">
        <v>26797</v>
      </c>
    </row>
    <row r="25" spans="1:16" s="3" customFormat="1" ht="12.75" customHeight="1">
      <c r="A25" s="69">
        <v>2013</v>
      </c>
      <c r="B25" s="142">
        <v>436420</v>
      </c>
      <c r="C25" s="142">
        <v>309870</v>
      </c>
      <c r="D25" s="142">
        <v>185648</v>
      </c>
      <c r="E25" s="142">
        <v>124222</v>
      </c>
      <c r="F25" s="142">
        <v>80715</v>
      </c>
      <c r="G25" s="142">
        <v>104933</v>
      </c>
      <c r="H25" s="142">
        <v>16351</v>
      </c>
      <c r="I25" s="142">
        <v>107871</v>
      </c>
      <c r="J25" s="142">
        <v>126550</v>
      </c>
      <c r="K25" s="142">
        <v>99336</v>
      </c>
      <c r="L25" s="142">
        <v>27214</v>
      </c>
      <c r="M25" s="142">
        <v>10661</v>
      </c>
      <c r="N25" s="142">
        <v>63273</v>
      </c>
      <c r="O25" s="142">
        <v>24910</v>
      </c>
      <c r="P25" s="143">
        <v>27706</v>
      </c>
    </row>
    <row r="26" spans="1:16" s="3" customFormat="1" ht="12.75" customHeight="1">
      <c r="A26" s="68">
        <v>2014</v>
      </c>
      <c r="B26" s="98">
        <v>460503</v>
      </c>
      <c r="C26" s="98">
        <v>313796</v>
      </c>
      <c r="D26" s="98">
        <v>185010</v>
      </c>
      <c r="E26" s="98">
        <v>128786</v>
      </c>
      <c r="F26" s="98">
        <v>66598</v>
      </c>
      <c r="G26" s="98">
        <v>118411</v>
      </c>
      <c r="H26" s="98">
        <v>11457</v>
      </c>
      <c r="I26" s="98">
        <v>117329</v>
      </c>
      <c r="J26" s="98">
        <v>146707</v>
      </c>
      <c r="K26" s="98">
        <v>116139</v>
      </c>
      <c r="L26" s="98">
        <v>30568</v>
      </c>
      <c r="M26" s="98">
        <v>10728</v>
      </c>
      <c r="N26" s="98">
        <v>79479</v>
      </c>
      <c r="O26" s="98">
        <v>28353</v>
      </c>
      <c r="P26" s="99">
        <v>28147</v>
      </c>
    </row>
    <row r="27" spans="1:16" s="3" customFormat="1" ht="12.75" customHeight="1">
      <c r="A27" s="69">
        <v>2015</v>
      </c>
      <c r="B27" s="142">
        <v>481588</v>
      </c>
      <c r="C27" s="142">
        <v>317102</v>
      </c>
      <c r="D27" s="142">
        <v>180022</v>
      </c>
      <c r="E27" s="142">
        <v>137080</v>
      </c>
      <c r="F27" s="142">
        <v>54106</v>
      </c>
      <c r="G27" s="142">
        <v>125916</v>
      </c>
      <c r="H27" s="142">
        <v>9605</v>
      </c>
      <c r="I27" s="142">
        <v>127475</v>
      </c>
      <c r="J27" s="142">
        <v>164486</v>
      </c>
      <c r="K27" s="142">
        <v>128794</v>
      </c>
      <c r="L27" s="142">
        <v>35692</v>
      </c>
      <c r="M27" s="142">
        <v>10328</v>
      </c>
      <c r="N27" s="142">
        <v>91510</v>
      </c>
      <c r="O27" s="142">
        <v>33433</v>
      </c>
      <c r="P27" s="143">
        <v>29215</v>
      </c>
    </row>
    <row r="28" spans="1:16" s="3" customFormat="1" ht="12.75" customHeight="1">
      <c r="A28" s="68">
        <v>2016</v>
      </c>
      <c r="B28" s="98">
        <v>491678</v>
      </c>
      <c r="C28" s="98">
        <v>315167</v>
      </c>
      <c r="D28" s="98">
        <v>172533</v>
      </c>
      <c r="E28" s="98">
        <v>142634</v>
      </c>
      <c r="F28" s="98">
        <v>49122</v>
      </c>
      <c r="G28" s="98">
        <v>123411</v>
      </c>
      <c r="H28" s="98">
        <v>9486</v>
      </c>
      <c r="I28" s="98">
        <v>133148</v>
      </c>
      <c r="J28" s="98">
        <v>176511</v>
      </c>
      <c r="K28" s="98">
        <v>137173</v>
      </c>
      <c r="L28" s="98">
        <v>39338</v>
      </c>
      <c r="M28" s="98">
        <v>10580</v>
      </c>
      <c r="N28" s="98">
        <v>99620</v>
      </c>
      <c r="O28" s="98">
        <v>37010</v>
      </c>
      <c r="P28" s="99">
        <v>29301</v>
      </c>
    </row>
    <row r="29" spans="1:16" s="3" customFormat="1" ht="12.75" customHeight="1">
      <c r="A29" s="69">
        <v>2017</v>
      </c>
      <c r="B29" s="142">
        <v>501734</v>
      </c>
      <c r="C29" s="142">
        <v>311441</v>
      </c>
      <c r="D29" s="142">
        <v>167979</v>
      </c>
      <c r="E29" s="142">
        <v>143462</v>
      </c>
      <c r="F29" s="142">
        <v>45610</v>
      </c>
      <c r="G29" s="142">
        <v>122369</v>
      </c>
      <c r="H29" s="142">
        <v>7889</v>
      </c>
      <c r="I29" s="142">
        <v>135573</v>
      </c>
      <c r="J29" s="142">
        <v>190293</v>
      </c>
      <c r="K29" s="142">
        <v>146727</v>
      </c>
      <c r="L29" s="142">
        <v>43566</v>
      </c>
      <c r="M29" s="142">
        <v>11507</v>
      </c>
      <c r="N29" s="142">
        <v>109362</v>
      </c>
      <c r="O29" s="142">
        <v>41021</v>
      </c>
      <c r="P29" s="143">
        <v>28403</v>
      </c>
    </row>
    <row r="30" spans="1:16" s="3" customFormat="1" ht="12.75" customHeight="1">
      <c r="A30" s="68">
        <v>2018</v>
      </c>
      <c r="B30" s="98">
        <v>498675</v>
      </c>
      <c r="C30" s="98">
        <v>303155</v>
      </c>
      <c r="D30" s="98">
        <v>160647</v>
      </c>
      <c r="E30" s="98">
        <v>142508</v>
      </c>
      <c r="F30" s="98">
        <v>41372</v>
      </c>
      <c r="G30" s="98">
        <v>119275</v>
      </c>
      <c r="H30" s="98">
        <v>6876</v>
      </c>
      <c r="I30" s="98">
        <v>135631</v>
      </c>
      <c r="J30" s="98">
        <v>195520</v>
      </c>
      <c r="K30" s="98">
        <v>148801</v>
      </c>
      <c r="L30" s="98">
        <v>46719</v>
      </c>
      <c r="M30" s="98">
        <v>12088</v>
      </c>
      <c r="N30" s="98">
        <v>111593</v>
      </c>
      <c r="O30" s="98">
        <v>44002</v>
      </c>
      <c r="P30" s="99">
        <v>27837</v>
      </c>
    </row>
    <row r="31" spans="1:16" s="3" customFormat="1" ht="12.75" customHeight="1">
      <c r="A31" s="69">
        <v>2019</v>
      </c>
      <c r="B31" s="142">
        <v>508245</v>
      </c>
      <c r="C31" s="142">
        <v>307971</v>
      </c>
      <c r="D31" s="142">
        <v>162254</v>
      </c>
      <c r="E31" s="142">
        <v>145717</v>
      </c>
      <c r="F31" s="142">
        <v>39770</v>
      </c>
      <c r="G31" s="142">
        <v>122484</v>
      </c>
      <c r="H31" s="142">
        <v>6312</v>
      </c>
      <c r="I31" s="142">
        <v>139405</v>
      </c>
      <c r="J31" s="142">
        <v>200274</v>
      </c>
      <c r="K31" s="142">
        <v>150674</v>
      </c>
      <c r="L31" s="142">
        <v>49600</v>
      </c>
      <c r="M31" s="142">
        <v>12059</v>
      </c>
      <c r="N31" s="142">
        <v>113304</v>
      </c>
      <c r="O31" s="142">
        <v>46633</v>
      </c>
      <c r="P31" s="143">
        <v>28278</v>
      </c>
    </row>
    <row r="32" spans="1:16" s="3" customFormat="1" ht="12.75" customHeight="1">
      <c r="A32" s="68">
        <v>2020</v>
      </c>
      <c r="B32" s="98">
        <v>476913</v>
      </c>
      <c r="C32" s="98">
        <v>289615</v>
      </c>
      <c r="D32" s="98">
        <v>146872</v>
      </c>
      <c r="E32" s="98">
        <v>142743</v>
      </c>
      <c r="F32" s="98">
        <v>36460</v>
      </c>
      <c r="G32" s="98">
        <v>110412</v>
      </c>
      <c r="H32" s="98">
        <v>7305</v>
      </c>
      <c r="I32" s="98">
        <v>135438</v>
      </c>
      <c r="J32" s="98">
        <v>187298</v>
      </c>
      <c r="K32" s="98">
        <v>139592</v>
      </c>
      <c r="L32" s="98">
        <v>47706</v>
      </c>
      <c r="M32" s="98">
        <v>11670</v>
      </c>
      <c r="N32" s="98">
        <v>104660</v>
      </c>
      <c r="O32" s="98">
        <v>44748</v>
      </c>
      <c r="P32" s="99">
        <v>26220</v>
      </c>
    </row>
    <row r="33" spans="1:16" s="3" customFormat="1" ht="12.75" customHeight="1">
      <c r="A33" s="69">
        <v>2021</v>
      </c>
      <c r="B33" s="142">
        <v>517944</v>
      </c>
      <c r="C33" s="142">
        <v>314563</v>
      </c>
      <c r="D33" s="142">
        <v>159321</v>
      </c>
      <c r="E33" s="142">
        <v>155092</v>
      </c>
      <c r="F33" s="142">
        <v>36189</v>
      </c>
      <c r="G33" s="142">
        <v>123132</v>
      </c>
      <c r="H33" s="142">
        <v>8159</v>
      </c>
      <c r="I33" s="142">
        <v>146933</v>
      </c>
      <c r="J33" s="142">
        <v>202235</v>
      </c>
      <c r="K33" s="142">
        <v>150478</v>
      </c>
      <c r="L33" s="142">
        <v>52757</v>
      </c>
      <c r="M33" s="142">
        <v>13093</v>
      </c>
      <c r="N33" s="142">
        <v>112554</v>
      </c>
      <c r="O33" s="142">
        <v>49442</v>
      </c>
      <c r="P33" s="143">
        <v>28153</v>
      </c>
    </row>
    <row r="34" spans="1:16" s="3" customFormat="1" ht="12.75" customHeight="1">
      <c r="A34" s="149">
        <v>2022</v>
      </c>
      <c r="B34" s="150">
        <v>505650</v>
      </c>
      <c r="C34" s="150">
        <v>301259</v>
      </c>
      <c r="D34" s="150">
        <v>148951</v>
      </c>
      <c r="E34" s="150">
        <v>152238</v>
      </c>
      <c r="F34" s="150">
        <v>34937</v>
      </c>
      <c r="G34" s="150">
        <v>114014</v>
      </c>
      <c r="H34" s="150">
        <v>8192</v>
      </c>
      <c r="I34" s="150">
        <v>144046</v>
      </c>
      <c r="J34" s="150">
        <v>204273</v>
      </c>
      <c r="K34" s="150">
        <v>148987</v>
      </c>
      <c r="L34" s="150">
        <v>55286</v>
      </c>
      <c r="M34" s="150">
        <v>13074</v>
      </c>
      <c r="N34" s="150">
        <v>111544</v>
      </c>
      <c r="O34" s="150">
        <v>51966</v>
      </c>
      <c r="P34" s="151">
        <v>27692</v>
      </c>
    </row>
    <row r="35" spans="1:16" ht="76" customHeight="1">
      <c r="A35" s="345" t="s">
        <v>183</v>
      </c>
      <c r="B35" s="345"/>
      <c r="C35" s="345"/>
      <c r="D35" s="345"/>
      <c r="E35" s="345"/>
      <c r="F35" s="345"/>
      <c r="G35" s="345"/>
      <c r="H35" s="345"/>
      <c r="I35" s="345"/>
      <c r="J35" s="345"/>
      <c r="K35" s="345"/>
      <c r="L35" s="345"/>
      <c r="M35" s="345"/>
      <c r="N35" s="345"/>
      <c r="O35" s="345"/>
      <c r="P35" s="345"/>
    </row>
  </sheetData>
  <mergeCells count="12">
    <mergeCell ref="A1:C1"/>
    <mergeCell ref="A35:P35"/>
    <mergeCell ref="A2:P2"/>
    <mergeCell ref="A3:A5"/>
    <mergeCell ref="B3:B5"/>
    <mergeCell ref="A6:P6"/>
    <mergeCell ref="C3:I3"/>
    <mergeCell ref="J3:P3"/>
    <mergeCell ref="D4:E4"/>
    <mergeCell ref="F4:I4"/>
    <mergeCell ref="K4:L4"/>
    <mergeCell ref="M4:P4"/>
  </mergeCells>
  <hyperlinks>
    <hyperlink ref="A1" location="Inhalt!A1" display="Zurück zum Inhalt" xr:uid="{00000000-0004-0000-0500-000000000000}"/>
    <hyperlink ref="A1:C1" location="Inhalt!A12" display="Zurück zum Inhalt" xr:uid="{00000000-0004-0000-0500-000001000000}"/>
  </hyperlinks>
  <pageMargins left="0.70866141732283472" right="0.70866141732283472" top="0.78740157480314965" bottom="0.78740157480314965" header="0.31496062992125984" footer="0.31496062992125984"/>
  <pageSetup paperSize="9" fitToHeight="2" orientation="portrait" r:id="rId1"/>
  <headerFooter>
    <oddHeader>&amp;CBildung in Deutschland 2024 - Tabellen F5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53"/>
  <sheetViews>
    <sheetView showGridLines="0" zoomScaleNormal="100" workbookViewId="0">
      <selection sqref="A1:B1"/>
    </sheetView>
  </sheetViews>
  <sheetFormatPr baseColWidth="10" defaultRowHeight="12.5"/>
  <cols>
    <col min="2" max="2" width="6.6328125" customWidth="1"/>
    <col min="3" max="3" width="1.1796875" customWidth="1"/>
    <col min="4" max="4" width="6.7265625" customWidth="1"/>
    <col min="5" max="10" width="7.1796875" customWidth="1"/>
    <col min="11" max="11" width="1.1796875" customWidth="1"/>
    <col min="12" max="12" width="6.90625" customWidth="1"/>
    <col min="13" max="13" width="6.6328125" customWidth="1"/>
    <col min="14" max="18" width="7.1796875" customWidth="1"/>
    <col min="19" max="19" width="6.6328125" customWidth="1"/>
    <col min="20" max="24" width="7.1796875" customWidth="1"/>
  </cols>
  <sheetData>
    <row r="1" spans="1:29" ht="24" customHeight="1">
      <c r="A1" s="299" t="s">
        <v>52</v>
      </c>
      <c r="B1" s="299"/>
    </row>
    <row r="2" spans="1:29" ht="15" customHeight="1">
      <c r="A2" s="300" t="s">
        <v>180</v>
      </c>
      <c r="B2" s="300"/>
      <c r="C2" s="300"/>
      <c r="D2" s="300"/>
      <c r="E2" s="300"/>
      <c r="F2" s="300"/>
      <c r="G2" s="300"/>
      <c r="H2" s="300"/>
      <c r="I2" s="300"/>
      <c r="J2" s="300"/>
      <c r="K2" s="300"/>
      <c r="L2" s="300"/>
      <c r="M2" s="300"/>
      <c r="N2" s="300"/>
      <c r="O2" s="300"/>
      <c r="P2" s="300"/>
      <c r="Q2" s="300"/>
      <c r="R2" s="300"/>
      <c r="S2" s="300"/>
      <c r="T2" s="300"/>
      <c r="U2" s="300"/>
      <c r="V2" s="300"/>
      <c r="W2" s="300"/>
      <c r="X2" s="300"/>
      <c r="Y2" s="52"/>
      <c r="Z2" s="52"/>
      <c r="AA2" s="52"/>
      <c r="AB2" s="52"/>
      <c r="AC2" s="52"/>
    </row>
    <row r="3" spans="1:29" ht="12.75" customHeight="1">
      <c r="A3" s="298" t="s">
        <v>25</v>
      </c>
      <c r="B3" s="296" t="s">
        <v>166</v>
      </c>
      <c r="C3" s="297"/>
      <c r="D3" s="297"/>
      <c r="E3" s="297"/>
      <c r="F3" s="297"/>
      <c r="G3" s="297"/>
      <c r="H3" s="297"/>
      <c r="I3" s="297"/>
      <c r="J3" s="297"/>
      <c r="K3" s="297"/>
      <c r="L3" s="297"/>
      <c r="M3" s="297"/>
      <c r="N3" s="297"/>
      <c r="O3" s="297"/>
      <c r="P3" s="297"/>
      <c r="Q3" s="297"/>
      <c r="R3" s="297"/>
      <c r="S3" s="297"/>
      <c r="T3" s="297"/>
      <c r="U3" s="297"/>
      <c r="V3" s="297"/>
      <c r="W3" s="297"/>
      <c r="X3" s="297"/>
    </row>
    <row r="4" spans="1:29" ht="12.75" customHeight="1">
      <c r="A4" s="298"/>
      <c r="B4" s="308" t="s">
        <v>121</v>
      </c>
      <c r="C4" s="53"/>
      <c r="D4" s="356" t="s">
        <v>108</v>
      </c>
      <c r="E4" s="357"/>
      <c r="F4" s="357"/>
      <c r="G4" s="357"/>
      <c r="H4" s="357"/>
      <c r="I4" s="357"/>
      <c r="J4" s="358"/>
      <c r="K4" s="53"/>
      <c r="L4" s="296" t="s">
        <v>26</v>
      </c>
      <c r="M4" s="297"/>
      <c r="N4" s="297"/>
      <c r="O4" s="297"/>
      <c r="P4" s="297"/>
      <c r="Q4" s="297"/>
      <c r="R4" s="297"/>
      <c r="S4" s="297"/>
      <c r="T4" s="297"/>
      <c r="U4" s="297"/>
      <c r="V4" s="297"/>
      <c r="W4" s="297"/>
      <c r="X4" s="297"/>
    </row>
    <row r="5" spans="1:29" ht="12.75" customHeight="1">
      <c r="A5" s="298"/>
      <c r="B5" s="308"/>
      <c r="C5" s="53"/>
      <c r="D5" s="293" t="s">
        <v>121</v>
      </c>
      <c r="E5" s="359" t="s">
        <v>120</v>
      </c>
      <c r="F5" s="360"/>
      <c r="G5" s="360"/>
      <c r="H5" s="360"/>
      <c r="I5" s="360"/>
      <c r="J5" s="361"/>
      <c r="K5" s="53"/>
      <c r="L5" s="302" t="s">
        <v>121</v>
      </c>
      <c r="M5" s="362" t="s">
        <v>126</v>
      </c>
      <c r="N5" s="363"/>
      <c r="O5" s="363"/>
      <c r="P5" s="363"/>
      <c r="Q5" s="363"/>
      <c r="R5" s="363"/>
      <c r="S5" s="359" t="s">
        <v>127</v>
      </c>
      <c r="T5" s="360"/>
      <c r="U5" s="360"/>
      <c r="V5" s="360"/>
      <c r="W5" s="360"/>
      <c r="X5" s="360"/>
    </row>
    <row r="6" spans="1:29" ht="74.5" customHeight="1">
      <c r="A6" s="298"/>
      <c r="B6" s="283"/>
      <c r="C6" s="54"/>
      <c r="D6" s="295"/>
      <c r="E6" s="5" t="s">
        <v>1</v>
      </c>
      <c r="F6" s="5" t="s">
        <v>114</v>
      </c>
      <c r="G6" s="5" t="s">
        <v>122</v>
      </c>
      <c r="H6" s="5" t="s">
        <v>123</v>
      </c>
      <c r="I6" s="5" t="s">
        <v>124</v>
      </c>
      <c r="J6" s="5" t="s">
        <v>125</v>
      </c>
      <c r="K6" s="54"/>
      <c r="L6" s="303"/>
      <c r="M6" s="5" t="s">
        <v>1</v>
      </c>
      <c r="N6" s="5" t="s">
        <v>114</v>
      </c>
      <c r="O6" s="5" t="s">
        <v>122</v>
      </c>
      <c r="P6" s="5" t="s">
        <v>123</v>
      </c>
      <c r="Q6" s="5" t="s">
        <v>124</v>
      </c>
      <c r="R6" s="5" t="s">
        <v>125</v>
      </c>
      <c r="S6" s="5" t="s">
        <v>1</v>
      </c>
      <c r="T6" s="5" t="s">
        <v>114</v>
      </c>
      <c r="U6" s="5" t="s">
        <v>122</v>
      </c>
      <c r="V6" s="5" t="s">
        <v>123</v>
      </c>
      <c r="W6" s="5" t="s">
        <v>124</v>
      </c>
      <c r="X6" s="167" t="s">
        <v>125</v>
      </c>
    </row>
    <row r="7" spans="1:29">
      <c r="A7" s="298"/>
      <c r="B7" s="354" t="s">
        <v>18</v>
      </c>
      <c r="C7" s="355"/>
      <c r="D7" s="355"/>
      <c r="E7" s="355"/>
      <c r="F7" s="355"/>
      <c r="G7" s="355"/>
      <c r="H7" s="355"/>
      <c r="I7" s="355"/>
      <c r="J7" s="355"/>
      <c r="K7" s="355"/>
      <c r="L7" s="355"/>
      <c r="M7" s="355"/>
      <c r="N7" s="355"/>
      <c r="O7" s="355"/>
      <c r="P7" s="355"/>
      <c r="Q7" s="355"/>
      <c r="R7" s="355"/>
      <c r="S7" s="355"/>
      <c r="T7" s="355"/>
      <c r="U7" s="355"/>
      <c r="V7" s="355"/>
      <c r="W7" s="355"/>
      <c r="X7" s="355"/>
    </row>
    <row r="8" spans="1:29">
      <c r="A8" s="56">
        <v>2008</v>
      </c>
      <c r="B8" s="168">
        <v>8.2915271330859444</v>
      </c>
      <c r="C8" s="53"/>
      <c r="D8" s="168">
        <v>6.2737525815937172</v>
      </c>
      <c r="E8" s="168">
        <v>6.3404093046904793</v>
      </c>
      <c r="F8" s="171">
        <v>5.4350847928829582</v>
      </c>
      <c r="G8" s="171">
        <v>6.1714120537649952</v>
      </c>
      <c r="H8" s="171">
        <v>4.6292233435717423</v>
      </c>
      <c r="I8" s="171">
        <v>10.231201382886775</v>
      </c>
      <c r="J8" s="171">
        <v>3.1406138472519629</v>
      </c>
      <c r="K8" s="53"/>
      <c r="L8" s="185">
        <v>19.048008840502597</v>
      </c>
      <c r="M8" s="186">
        <v>34.142144209258305</v>
      </c>
      <c r="N8" s="171">
        <v>25.288092189500638</v>
      </c>
      <c r="O8" s="171">
        <v>31.003952569169961</v>
      </c>
      <c r="P8" s="171">
        <v>30.684326710816777</v>
      </c>
      <c r="Q8" s="171">
        <v>41.557558238394833</v>
      </c>
      <c r="R8" s="171">
        <v>29.545454545454547</v>
      </c>
      <c r="S8" s="171">
        <v>14.217595168083925</v>
      </c>
      <c r="T8" s="171">
        <v>20.576596947427923</v>
      </c>
      <c r="U8" s="171">
        <v>8.2709980765120754</v>
      </c>
      <c r="V8" s="171">
        <v>22.518159806295397</v>
      </c>
      <c r="W8" s="171">
        <v>18.757725587144623</v>
      </c>
      <c r="X8" s="171">
        <v>11.76470588235294</v>
      </c>
    </row>
    <row r="9" spans="1:29">
      <c r="A9" s="57">
        <v>2009</v>
      </c>
      <c r="B9" s="169">
        <v>8.0007441179249739</v>
      </c>
      <c r="C9" s="53"/>
      <c r="D9" s="169">
        <v>6.1220250973604502</v>
      </c>
      <c r="E9" s="169">
        <v>5.1466255086291568</v>
      </c>
      <c r="F9" s="172">
        <v>5.6550126368997473</v>
      </c>
      <c r="G9" s="172">
        <v>4.6677163288066659</v>
      </c>
      <c r="H9" s="172">
        <v>4.0089753178758416</v>
      </c>
      <c r="I9" s="172">
        <v>6.3855755894590844</v>
      </c>
      <c r="J9" s="172">
        <v>3.2114624505928857</v>
      </c>
      <c r="K9" s="53"/>
      <c r="L9" s="187">
        <v>18.902794238765793</v>
      </c>
      <c r="M9" s="188">
        <v>31.349113350519492</v>
      </c>
      <c r="N9" s="172">
        <v>27.9375</v>
      </c>
      <c r="O9" s="172">
        <v>26.915685803507088</v>
      </c>
      <c r="P9" s="172">
        <v>27.205040091638029</v>
      </c>
      <c r="Q9" s="172">
        <v>37.783690718422285</v>
      </c>
      <c r="R9" s="172">
        <v>34.099616858237546</v>
      </c>
      <c r="S9" s="172">
        <v>14.181426519865964</v>
      </c>
      <c r="T9" s="172">
        <v>18.571428571428573</v>
      </c>
      <c r="U9" s="172">
        <v>8.7025316455696213</v>
      </c>
      <c r="V9" s="172">
        <v>22.368028631076648</v>
      </c>
      <c r="W9" s="172">
        <v>19.712324288983325</v>
      </c>
      <c r="X9" s="172">
        <v>7.3643410852713185</v>
      </c>
    </row>
    <row r="10" spans="1:29">
      <c r="A10" s="56">
        <v>2010</v>
      </c>
      <c r="B10" s="168">
        <v>7.798792912299521</v>
      </c>
      <c r="C10" s="53"/>
      <c r="D10" s="168">
        <v>5.2862001960112721</v>
      </c>
      <c r="E10" s="168">
        <v>4.6984332559854662</v>
      </c>
      <c r="F10" s="171">
        <v>5.323162729658792</v>
      </c>
      <c r="G10" s="171">
        <v>4.1914332986089837</v>
      </c>
      <c r="H10" s="171">
        <v>2.9080592251086088</v>
      </c>
      <c r="I10" s="171">
        <v>5.437253050805972</v>
      </c>
      <c r="J10" s="171">
        <v>3.7410071942446042</v>
      </c>
      <c r="K10" s="53"/>
      <c r="L10" s="185">
        <v>18.887691570881227</v>
      </c>
      <c r="M10" s="186">
        <v>26.614274379415875</v>
      </c>
      <c r="N10" s="171">
        <v>28.779840848806366</v>
      </c>
      <c r="O10" s="171">
        <v>23.041654472734368</v>
      </c>
      <c r="P10" s="171">
        <v>20.76461769115442</v>
      </c>
      <c r="Q10" s="171">
        <v>32.909987669543774</v>
      </c>
      <c r="R10" s="171">
        <v>37.548891786179922</v>
      </c>
      <c r="S10" s="171">
        <v>14.5625</v>
      </c>
      <c r="T10" s="171">
        <v>19.591611479028696</v>
      </c>
      <c r="U10" s="171">
        <v>8.7460954930834447</v>
      </c>
      <c r="V10" s="171">
        <v>21.790633608815426</v>
      </c>
      <c r="W10" s="171">
        <v>20.748600058944884</v>
      </c>
      <c r="X10" s="171">
        <v>9.5785440613026829</v>
      </c>
    </row>
    <row r="11" spans="1:29">
      <c r="A11" s="57">
        <v>2011</v>
      </c>
      <c r="B11" s="169">
        <v>7.7481506791680159</v>
      </c>
      <c r="C11" s="53"/>
      <c r="D11" s="169">
        <v>5.0776025072330286</v>
      </c>
      <c r="E11" s="169">
        <v>4.5805418001747737</v>
      </c>
      <c r="F11" s="172">
        <v>4.9325463743676226</v>
      </c>
      <c r="G11" s="172">
        <v>4.1268605312808839</v>
      </c>
      <c r="H11" s="172">
        <v>2.6808918068663661</v>
      </c>
      <c r="I11" s="172">
        <v>5.403126731385349</v>
      </c>
      <c r="J11" s="172">
        <v>4.9266036597627192</v>
      </c>
      <c r="K11" s="53"/>
      <c r="L11" s="187">
        <v>17.413427561837455</v>
      </c>
      <c r="M11" s="188">
        <v>21.536859440085244</v>
      </c>
      <c r="N11" s="172">
        <v>26.860361695819744</v>
      </c>
      <c r="O11" s="172">
        <v>18.191462805791314</v>
      </c>
      <c r="P11" s="172">
        <v>16.518275538894095</v>
      </c>
      <c r="Q11" s="172">
        <v>24.973416375512684</v>
      </c>
      <c r="R11" s="172">
        <v>33.4913112164297</v>
      </c>
      <c r="S11" s="172">
        <v>14.729774843280538</v>
      </c>
      <c r="T11" s="172">
        <v>18.929577464788732</v>
      </c>
      <c r="U11" s="172">
        <v>9.6444539067489892</v>
      </c>
      <c r="V11" s="172">
        <v>22.24133368616036</v>
      </c>
      <c r="W11" s="172">
        <v>20.401606425702813</v>
      </c>
      <c r="X11" s="172">
        <v>11.693548387096774</v>
      </c>
    </row>
    <row r="12" spans="1:29">
      <c r="A12" s="56">
        <v>2012</v>
      </c>
      <c r="B12" s="168">
        <v>7.4529803695764727</v>
      </c>
      <c r="C12" s="53"/>
      <c r="D12" s="168">
        <v>4.6392202079316327</v>
      </c>
      <c r="E12" s="168">
        <v>4.0827928798123363</v>
      </c>
      <c r="F12" s="171">
        <v>4.9442589909932604</v>
      </c>
      <c r="G12" s="171">
        <v>4.0086632722851281</v>
      </c>
      <c r="H12" s="171">
        <v>2.7618706752565019</v>
      </c>
      <c r="I12" s="171">
        <v>4.7461847541076381</v>
      </c>
      <c r="J12" s="171">
        <v>4.9357244881764801</v>
      </c>
      <c r="K12" s="53"/>
      <c r="L12" s="185">
        <v>15.852753164862076</v>
      </c>
      <c r="M12" s="186">
        <v>18.258196721311474</v>
      </c>
      <c r="N12" s="171">
        <v>22.971285892634207</v>
      </c>
      <c r="O12" s="171">
        <v>14.772581129163632</v>
      </c>
      <c r="P12" s="171">
        <v>12.769511084117827</v>
      </c>
      <c r="Q12" s="171">
        <v>21.781508817398162</v>
      </c>
      <c r="R12" s="171">
        <v>38.506355932203391</v>
      </c>
      <c r="S12" s="171">
        <v>14.994215770422063</v>
      </c>
      <c r="T12" s="171">
        <v>18.972746331236898</v>
      </c>
      <c r="U12" s="171">
        <v>9.9977733244266318</v>
      </c>
      <c r="V12" s="171">
        <v>21.422188178220349</v>
      </c>
      <c r="W12" s="171">
        <v>20.534045393858477</v>
      </c>
      <c r="X12" s="171">
        <v>11.328125</v>
      </c>
    </row>
    <row r="13" spans="1:29">
      <c r="A13" s="57">
        <v>2013</v>
      </c>
      <c r="B13" s="169">
        <v>7.3637780120067831</v>
      </c>
      <c r="C13" s="53"/>
      <c r="D13" s="169">
        <v>4.2834091715880849</v>
      </c>
      <c r="E13" s="169">
        <v>3.958984375</v>
      </c>
      <c r="F13" s="172">
        <v>4.8153734428244235</v>
      </c>
      <c r="G13" s="172">
        <v>3.6543479715413607</v>
      </c>
      <c r="H13" s="172">
        <v>2.5374034087795252</v>
      </c>
      <c r="I13" s="172">
        <v>4.8447577621118949</v>
      </c>
      <c r="J13" s="172">
        <v>5.6890699253224719</v>
      </c>
      <c r="K13" s="53"/>
      <c r="L13" s="187">
        <v>14.906361122086132</v>
      </c>
      <c r="M13" s="188">
        <v>16.71048265652518</v>
      </c>
      <c r="N13" s="172">
        <v>20.382062489881818</v>
      </c>
      <c r="O13" s="172">
        <v>13.573343797004775</v>
      </c>
      <c r="P13" s="172">
        <v>10.394301193940002</v>
      </c>
      <c r="Q13" s="172">
        <v>20.521159057744423</v>
      </c>
      <c r="R13" s="172">
        <v>34.469096671949288</v>
      </c>
      <c r="S13" s="172">
        <v>15.292716379123656</v>
      </c>
      <c r="T13" s="172">
        <v>18.492103922567498</v>
      </c>
      <c r="U13" s="172">
        <v>10.230125523012552</v>
      </c>
      <c r="V13" s="172">
        <v>21.510616080751827</v>
      </c>
      <c r="W13" s="172">
        <v>20.763546798029555</v>
      </c>
      <c r="X13" s="172">
        <v>12.156862745098039</v>
      </c>
    </row>
    <row r="14" spans="1:29">
      <c r="A14" s="56">
        <v>2014</v>
      </c>
      <c r="B14" s="168">
        <v>7.3858367915084155</v>
      </c>
      <c r="C14" s="53"/>
      <c r="D14" s="168">
        <v>4.1023467475684843</v>
      </c>
      <c r="E14" s="168">
        <v>3.9739814102394031</v>
      </c>
      <c r="F14" s="171">
        <v>4.8089286632721286</v>
      </c>
      <c r="G14" s="171">
        <v>3.6214423261112847</v>
      </c>
      <c r="H14" s="171">
        <v>2.717657428263637</v>
      </c>
      <c r="I14" s="171">
        <v>4.7979454641589241</v>
      </c>
      <c r="J14" s="171">
        <v>7.0256410256410255</v>
      </c>
      <c r="K14" s="53"/>
      <c r="L14" s="185">
        <v>14.408992072634572</v>
      </c>
      <c r="M14" s="186">
        <v>15.808024074284008</v>
      </c>
      <c r="N14" s="171">
        <v>20.272178713570419</v>
      </c>
      <c r="O14" s="171">
        <v>12.806546893206514</v>
      </c>
      <c r="P14" s="171">
        <v>9.4303030303030297</v>
      </c>
      <c r="Q14" s="171">
        <v>18.838942850688952</v>
      </c>
      <c r="R14" s="171">
        <v>34.425707922367167</v>
      </c>
      <c r="S14" s="171">
        <v>15.976835897253705</v>
      </c>
      <c r="T14" s="171">
        <v>21.470878578479763</v>
      </c>
      <c r="U14" s="171">
        <v>9.1477885652642943</v>
      </c>
      <c r="V14" s="171">
        <v>22.329072358390995</v>
      </c>
      <c r="W14" s="171">
        <v>22.386988758670174</v>
      </c>
      <c r="X14" s="171">
        <v>14.37908496732026</v>
      </c>
    </row>
    <row r="15" spans="1:29">
      <c r="A15" s="57">
        <v>2015</v>
      </c>
      <c r="B15" s="169">
        <v>7.552098474214473</v>
      </c>
      <c r="C15" s="53"/>
      <c r="D15" s="169">
        <v>3.8498653430126581</v>
      </c>
      <c r="E15" s="169">
        <v>3.8190356996815402</v>
      </c>
      <c r="F15" s="172">
        <v>4.8024316109422491</v>
      </c>
      <c r="G15" s="172">
        <v>3.3296757349880814</v>
      </c>
      <c r="H15" s="172">
        <v>2.6189072327044025</v>
      </c>
      <c r="I15" s="172">
        <v>4.6303651154509842</v>
      </c>
      <c r="J15" s="172">
        <v>8.2214765100671148</v>
      </c>
      <c r="K15" s="53"/>
      <c r="L15" s="187">
        <v>14.689396058023174</v>
      </c>
      <c r="M15" s="188">
        <v>16.022177241925547</v>
      </c>
      <c r="N15" s="172">
        <v>19.586786506361619</v>
      </c>
      <c r="O15" s="172">
        <v>13.10054768562383</v>
      </c>
      <c r="P15" s="172">
        <v>10.227436303440333</v>
      </c>
      <c r="Q15" s="172">
        <v>18.76218193469148</v>
      </c>
      <c r="R15" s="172">
        <v>36.925557645794143</v>
      </c>
      <c r="S15" s="172">
        <v>16.727708368988534</v>
      </c>
      <c r="T15" s="172">
        <v>20.993667803214809</v>
      </c>
      <c r="U15" s="172">
        <v>11.46524064171123</v>
      </c>
      <c r="V15" s="172">
        <v>22.855205154289589</v>
      </c>
      <c r="W15" s="172">
        <v>21.988014052490186</v>
      </c>
      <c r="X15" s="172">
        <v>17.924528301886792</v>
      </c>
    </row>
    <row r="16" spans="1:29">
      <c r="A16" s="56">
        <v>2016</v>
      </c>
      <c r="B16" s="168">
        <v>7.8492427971151857</v>
      </c>
      <c r="C16" s="53"/>
      <c r="D16" s="168">
        <v>3.9017409817652227</v>
      </c>
      <c r="E16" s="168">
        <v>3.996870313620656</v>
      </c>
      <c r="F16" s="171">
        <v>4.474848266639234</v>
      </c>
      <c r="G16" s="171">
        <v>3.3049693358071854</v>
      </c>
      <c r="H16" s="171">
        <v>2.9483778820648845</v>
      </c>
      <c r="I16" s="171">
        <v>5.1664436381696026</v>
      </c>
      <c r="J16" s="171">
        <v>8.6168055868438849</v>
      </c>
      <c r="K16" s="53"/>
      <c r="L16" s="185">
        <v>14.89765510364793</v>
      </c>
      <c r="M16" s="186">
        <v>16.250814148902808</v>
      </c>
      <c r="N16" s="171">
        <v>17.987321711568939</v>
      </c>
      <c r="O16" s="171">
        <v>11.827514595823049</v>
      </c>
      <c r="P16" s="171">
        <v>9.3574051407588748</v>
      </c>
      <c r="Q16" s="171">
        <v>17.770138358373654</v>
      </c>
      <c r="R16" s="171">
        <v>33.964497041420117</v>
      </c>
      <c r="S16" s="171">
        <v>16.798061499607524</v>
      </c>
      <c r="T16" s="171">
        <v>20.275862068965516</v>
      </c>
      <c r="U16" s="171">
        <v>11.013767209011265</v>
      </c>
      <c r="V16" s="171">
        <v>23.183785014803007</v>
      </c>
      <c r="W16" s="171">
        <v>21.890230981140071</v>
      </c>
      <c r="X16" s="171">
        <v>10.596026490066226</v>
      </c>
    </row>
    <row r="17" spans="1:24">
      <c r="A17" s="57">
        <v>2017</v>
      </c>
      <c r="B17" s="169">
        <v>8.3183519554186081</v>
      </c>
      <c r="C17" s="53"/>
      <c r="D17" s="169">
        <v>4.0746080316978173</v>
      </c>
      <c r="E17" s="169">
        <v>4.2243147982534595</v>
      </c>
      <c r="F17" s="172">
        <v>4.8542671419584824</v>
      </c>
      <c r="G17" s="172">
        <v>3.4468475931495255</v>
      </c>
      <c r="H17" s="172">
        <v>3.3792959364880395</v>
      </c>
      <c r="I17" s="172">
        <v>5.3770181230584928</v>
      </c>
      <c r="J17" s="172">
        <v>9.463618377665421</v>
      </c>
      <c r="K17" s="53"/>
      <c r="L17" s="187">
        <v>15.263829988491432</v>
      </c>
      <c r="M17" s="188">
        <v>16.603765288699005</v>
      </c>
      <c r="N17" s="172">
        <v>23.375896057347671</v>
      </c>
      <c r="O17" s="172">
        <v>11.34265319301185</v>
      </c>
      <c r="P17" s="172">
        <v>10.845564359007662</v>
      </c>
      <c r="Q17" s="172">
        <v>18.633661436507161</v>
      </c>
      <c r="R17" s="172">
        <v>34.510929565025393</v>
      </c>
      <c r="S17" s="172">
        <v>17.783332746540857</v>
      </c>
      <c r="T17" s="172">
        <v>20.749137506160668</v>
      </c>
      <c r="U17" s="172">
        <v>11.87669990933817</v>
      </c>
      <c r="V17" s="172">
        <v>25.591922005571032</v>
      </c>
      <c r="W17" s="172">
        <v>22.92506898747612</v>
      </c>
      <c r="X17" s="172">
        <v>15.209125475285171</v>
      </c>
    </row>
    <row r="18" spans="1:24">
      <c r="A18" s="56">
        <v>2018</v>
      </c>
      <c r="B18" s="168">
        <v>8.8195718654434252</v>
      </c>
      <c r="C18" s="53"/>
      <c r="D18" s="168">
        <v>4.2971417261796772</v>
      </c>
      <c r="E18" s="168">
        <v>4.5704088334799797</v>
      </c>
      <c r="F18" s="171">
        <v>5.8346553851577649</v>
      </c>
      <c r="G18" s="171">
        <v>3.4935796350529396</v>
      </c>
      <c r="H18" s="171">
        <v>3.8711453744493389</v>
      </c>
      <c r="I18" s="171">
        <v>6.1123862960129216</v>
      </c>
      <c r="J18" s="171">
        <v>9.6280335677024258</v>
      </c>
      <c r="K18" s="53"/>
      <c r="L18" s="185">
        <v>15.831628477905074</v>
      </c>
      <c r="M18" s="186">
        <v>17.493615209988651</v>
      </c>
      <c r="N18" s="171">
        <v>21.979197044813841</v>
      </c>
      <c r="O18" s="171">
        <v>13.353878731731298</v>
      </c>
      <c r="P18" s="171">
        <v>12.332151000760071</v>
      </c>
      <c r="Q18" s="171">
        <v>21.301173455898802</v>
      </c>
      <c r="R18" s="171">
        <v>35.513812154696133</v>
      </c>
      <c r="S18" s="171">
        <v>17.613248554082695</v>
      </c>
      <c r="T18" s="171">
        <v>23.618090452261306</v>
      </c>
      <c r="U18" s="171">
        <v>11.645450259311646</v>
      </c>
      <c r="V18" s="171">
        <v>24.819419775014801</v>
      </c>
      <c r="W18" s="171">
        <v>21.601615074024227</v>
      </c>
      <c r="X18" s="171">
        <v>13.057324840764331</v>
      </c>
    </row>
    <row r="19" spans="1:24" ht="15" customHeight="1">
      <c r="A19" s="57">
        <v>2019</v>
      </c>
      <c r="B19" s="169">
        <v>9.4906983836535534</v>
      </c>
      <c r="C19" s="53"/>
      <c r="D19" s="169">
        <v>4.7465508116023907</v>
      </c>
      <c r="E19" s="169">
        <v>5.1410902223645127</v>
      </c>
      <c r="F19" s="172">
        <v>6.2908641102668321</v>
      </c>
      <c r="G19" s="172">
        <v>3.6758837196928047</v>
      </c>
      <c r="H19" s="172">
        <v>4.7464765916086185</v>
      </c>
      <c r="I19" s="172">
        <v>7.4439675060471746</v>
      </c>
      <c r="J19" s="172">
        <v>10.191371305627902</v>
      </c>
      <c r="K19" s="53"/>
      <c r="L19" s="187">
        <v>16.786003175649363</v>
      </c>
      <c r="M19" s="188">
        <v>18.531064853542023</v>
      </c>
      <c r="N19" s="172">
        <v>21.75191064079953</v>
      </c>
      <c r="O19" s="172">
        <v>13.975200057674284</v>
      </c>
      <c r="P19" s="172">
        <v>13.453026619288075</v>
      </c>
      <c r="Q19" s="172">
        <v>23.225099601593627</v>
      </c>
      <c r="R19" s="172">
        <v>37.352875860537424</v>
      </c>
      <c r="S19" s="172">
        <v>18.466652521394725</v>
      </c>
      <c r="T19" s="172">
        <v>25.944333996023854</v>
      </c>
      <c r="U19" s="172">
        <v>12.364686071686313</v>
      </c>
      <c r="V19" s="172">
        <v>26.196776521529952</v>
      </c>
      <c r="W19" s="172">
        <v>22.145401215168654</v>
      </c>
      <c r="X19" s="172">
        <v>15.878378378378377</v>
      </c>
    </row>
    <row r="20" spans="1:24">
      <c r="A20" s="56">
        <v>2020</v>
      </c>
      <c r="B20" s="168">
        <v>9.8873379421403911</v>
      </c>
      <c r="C20" s="53"/>
      <c r="D20" s="168">
        <v>5.1043626883966642</v>
      </c>
      <c r="E20" s="168">
        <v>5.5416412532388604</v>
      </c>
      <c r="F20" s="171">
        <v>6.3291139240506329</v>
      </c>
      <c r="G20" s="171">
        <v>3.8654572664391438</v>
      </c>
      <c r="H20" s="171">
        <v>5.6648406374501992</v>
      </c>
      <c r="I20" s="171">
        <v>8.2887341791022529</v>
      </c>
      <c r="J20" s="171">
        <v>10.674157303370785</v>
      </c>
      <c r="K20" s="53"/>
      <c r="L20" s="185">
        <v>17.283153050219436</v>
      </c>
      <c r="M20" s="186">
        <v>19.153807272619154</v>
      </c>
      <c r="N20" s="171">
        <v>23.942220200181982</v>
      </c>
      <c r="O20" s="171">
        <v>13.991542212740018</v>
      </c>
      <c r="P20" s="171">
        <v>15.401076901836255</v>
      </c>
      <c r="Q20" s="171">
        <v>24.284260083980151</v>
      </c>
      <c r="R20" s="171">
        <v>35.787847579814624</v>
      </c>
      <c r="S20" s="171">
        <v>19.317315026697177</v>
      </c>
      <c r="T20" s="171">
        <v>23.602853745541022</v>
      </c>
      <c r="U20" s="171">
        <v>12.057465366854798</v>
      </c>
      <c r="V20" s="171">
        <v>27.654476670870114</v>
      </c>
      <c r="W20" s="171">
        <v>24.389086595492291</v>
      </c>
      <c r="X20" s="171">
        <v>15.899581589958158</v>
      </c>
    </row>
    <row r="21" spans="1:24" ht="15" customHeight="1">
      <c r="A21" s="57">
        <v>2021</v>
      </c>
      <c r="B21" s="169">
        <v>10.342816984075498</v>
      </c>
      <c r="C21" s="53"/>
      <c r="D21" s="169">
        <v>5.2768443841138337</v>
      </c>
      <c r="E21" s="169">
        <v>5.7949580366478619</v>
      </c>
      <c r="F21" s="172">
        <v>6.6750713290425328</v>
      </c>
      <c r="G21" s="172">
        <v>3.7199523210383418</v>
      </c>
      <c r="H21" s="172">
        <v>6.2435584486032001</v>
      </c>
      <c r="I21" s="172">
        <v>9.0775262926946656</v>
      </c>
      <c r="J21" s="172">
        <v>12.057058756934223</v>
      </c>
      <c r="K21" s="53"/>
      <c r="L21" s="187">
        <v>18.178197570077835</v>
      </c>
      <c r="M21" s="188">
        <v>20.501857965769226</v>
      </c>
      <c r="N21" s="172">
        <v>25.528281750266807</v>
      </c>
      <c r="O21" s="172">
        <v>15.008476372112737</v>
      </c>
      <c r="P21" s="172">
        <v>17.707180522101424</v>
      </c>
      <c r="Q21" s="172">
        <v>25.693718330250142</v>
      </c>
      <c r="R21" s="172">
        <v>39.052013422818796</v>
      </c>
      <c r="S21" s="172">
        <v>19.465065889958442</v>
      </c>
      <c r="T21" s="172">
        <v>26.535211267605636</v>
      </c>
      <c r="U21" s="172">
        <v>12.670264713441275</v>
      </c>
      <c r="V21" s="172">
        <v>27.811550151975684</v>
      </c>
      <c r="W21" s="172">
        <v>24.714912280701753</v>
      </c>
      <c r="X21" s="172">
        <v>16.086956521739129</v>
      </c>
    </row>
    <row r="22" spans="1:24">
      <c r="A22" s="58">
        <v>2022</v>
      </c>
      <c r="B22" s="170">
        <v>11.196875309008208</v>
      </c>
      <c r="C22" s="54"/>
      <c r="D22" s="170">
        <v>5.6967592669430616</v>
      </c>
      <c r="E22" s="170">
        <v>6.2668544811624551</v>
      </c>
      <c r="F22" s="173">
        <v>6.5362840967575915</v>
      </c>
      <c r="G22" s="173">
        <v>4.0322370308546986</v>
      </c>
      <c r="H22" s="173">
        <v>6.6085225942402248</v>
      </c>
      <c r="I22" s="173">
        <v>9.9160934958189451</v>
      </c>
      <c r="J22" s="173">
        <v>12.253060235123016</v>
      </c>
      <c r="K22" s="54"/>
      <c r="L22" s="189">
        <v>19.303687540058025</v>
      </c>
      <c r="M22" s="190">
        <v>21.866366870719851</v>
      </c>
      <c r="N22" s="173">
        <v>26.780913978494624</v>
      </c>
      <c r="O22" s="173">
        <v>16.037488873763024</v>
      </c>
      <c r="P22" s="173">
        <v>19.801272892583452</v>
      </c>
      <c r="Q22" s="173">
        <v>27.433973296949617</v>
      </c>
      <c r="R22" s="173">
        <v>39.125634797968644</v>
      </c>
      <c r="S22" s="173">
        <v>19.976888632095914</v>
      </c>
      <c r="T22" s="173">
        <v>26.635784597568033</v>
      </c>
      <c r="U22" s="173">
        <v>12.634271099744247</v>
      </c>
      <c r="V22" s="173">
        <v>28.562217923920052</v>
      </c>
      <c r="W22" s="173">
        <v>25.588768115942027</v>
      </c>
      <c r="X22" s="173">
        <v>21.658986175115206</v>
      </c>
    </row>
    <row r="23" spans="1:24">
      <c r="A23" s="222"/>
      <c r="B23" s="355" t="s">
        <v>17</v>
      </c>
      <c r="C23" s="355"/>
      <c r="D23" s="355"/>
      <c r="E23" s="355"/>
      <c r="F23" s="355"/>
      <c r="G23" s="355"/>
      <c r="H23" s="355"/>
      <c r="I23" s="355"/>
      <c r="J23" s="355"/>
      <c r="K23" s="355"/>
      <c r="L23" s="355"/>
      <c r="M23" s="355"/>
      <c r="N23" s="355"/>
      <c r="O23" s="355"/>
      <c r="P23" s="355"/>
      <c r="Q23" s="355"/>
      <c r="R23" s="355"/>
      <c r="S23" s="355"/>
      <c r="T23" s="355"/>
      <c r="U23" s="355"/>
      <c r="V23" s="355"/>
      <c r="W23" s="355"/>
      <c r="X23" s="355"/>
    </row>
    <row r="24" spans="1:24">
      <c r="A24" s="56">
        <v>2008</v>
      </c>
      <c r="B24" s="174">
        <v>25651</v>
      </c>
      <c r="C24" s="175"/>
      <c r="D24" s="174">
        <v>16343</v>
      </c>
      <c r="E24" s="176">
        <v>2494</v>
      </c>
      <c r="F24" s="176">
        <v>391</v>
      </c>
      <c r="G24" s="176">
        <v>854</v>
      </c>
      <c r="H24" s="176">
        <v>211</v>
      </c>
      <c r="I24" s="176">
        <v>947</v>
      </c>
      <c r="J24" s="176">
        <v>44</v>
      </c>
      <c r="K24" s="175"/>
      <c r="L24" s="177">
        <v>9308</v>
      </c>
      <c r="M24" s="174">
        <v>3968</v>
      </c>
      <c r="N24" s="176">
        <v>395</v>
      </c>
      <c r="O24" s="176">
        <v>1961</v>
      </c>
      <c r="P24" s="176">
        <v>417</v>
      </c>
      <c r="Q24" s="176">
        <v>2444</v>
      </c>
      <c r="R24" s="176">
        <v>117</v>
      </c>
      <c r="S24" s="176">
        <v>3578</v>
      </c>
      <c r="T24" s="176">
        <v>364</v>
      </c>
      <c r="U24" s="176">
        <v>387</v>
      </c>
      <c r="V24" s="176">
        <v>1488</v>
      </c>
      <c r="W24" s="176">
        <v>607</v>
      </c>
      <c r="X24" s="176">
        <v>38</v>
      </c>
    </row>
    <row r="25" spans="1:24">
      <c r="A25" s="57">
        <v>2009</v>
      </c>
      <c r="B25" s="178">
        <v>27095</v>
      </c>
      <c r="C25" s="175"/>
      <c r="D25" s="178">
        <v>17685</v>
      </c>
      <c r="E25" s="179">
        <v>3668</v>
      </c>
      <c r="F25" s="179">
        <v>537</v>
      </c>
      <c r="G25" s="179">
        <v>1423</v>
      </c>
      <c r="H25" s="179">
        <v>268</v>
      </c>
      <c r="I25" s="179">
        <v>1151</v>
      </c>
      <c r="J25" s="179">
        <v>65</v>
      </c>
      <c r="K25" s="175"/>
      <c r="L25" s="180">
        <v>9410</v>
      </c>
      <c r="M25" s="178">
        <v>4013</v>
      </c>
      <c r="N25" s="179">
        <v>447</v>
      </c>
      <c r="O25" s="179">
        <v>2241</v>
      </c>
      <c r="P25" s="179">
        <v>475</v>
      </c>
      <c r="Q25" s="179">
        <v>2414</v>
      </c>
      <c r="R25" s="179">
        <v>178</v>
      </c>
      <c r="S25" s="179">
        <v>3555</v>
      </c>
      <c r="T25" s="179">
        <v>325</v>
      </c>
      <c r="U25" s="179">
        <v>385</v>
      </c>
      <c r="V25" s="179">
        <v>1500</v>
      </c>
      <c r="W25" s="179">
        <v>603</v>
      </c>
      <c r="X25" s="179">
        <v>19</v>
      </c>
    </row>
    <row r="26" spans="1:24">
      <c r="A26" s="56">
        <v>2010</v>
      </c>
      <c r="B26" s="174">
        <v>28208</v>
      </c>
      <c r="C26" s="175"/>
      <c r="D26" s="174">
        <v>15588</v>
      </c>
      <c r="E26" s="176">
        <v>5224</v>
      </c>
      <c r="F26" s="176">
        <v>649</v>
      </c>
      <c r="G26" s="176">
        <v>2052</v>
      </c>
      <c r="H26" s="176">
        <v>328</v>
      </c>
      <c r="I26" s="176">
        <v>1555</v>
      </c>
      <c r="J26" s="176">
        <v>130</v>
      </c>
      <c r="K26" s="175"/>
      <c r="L26" s="177">
        <v>12620</v>
      </c>
      <c r="M26" s="174">
        <v>7044</v>
      </c>
      <c r="N26" s="176">
        <v>651</v>
      </c>
      <c r="O26" s="176">
        <v>2362</v>
      </c>
      <c r="P26" s="176">
        <v>554</v>
      </c>
      <c r="Q26" s="176">
        <v>2669</v>
      </c>
      <c r="R26" s="176">
        <v>288</v>
      </c>
      <c r="S26" s="176">
        <v>3728</v>
      </c>
      <c r="T26" s="176">
        <v>355</v>
      </c>
      <c r="U26" s="176">
        <v>392</v>
      </c>
      <c r="V26" s="176">
        <v>1582</v>
      </c>
      <c r="W26" s="176">
        <v>704</v>
      </c>
      <c r="X26" s="176">
        <v>25</v>
      </c>
    </row>
    <row r="27" spans="1:24">
      <c r="A27" s="57">
        <v>2011</v>
      </c>
      <c r="B27" s="178">
        <v>30386</v>
      </c>
      <c r="C27" s="175"/>
      <c r="D27" s="178">
        <v>15602</v>
      </c>
      <c r="E27" s="179">
        <v>6919</v>
      </c>
      <c r="F27" s="179">
        <v>702</v>
      </c>
      <c r="G27" s="179">
        <v>2756</v>
      </c>
      <c r="H27" s="179">
        <v>392</v>
      </c>
      <c r="I27" s="179">
        <v>2243</v>
      </c>
      <c r="J27" s="179">
        <v>245</v>
      </c>
      <c r="K27" s="175"/>
      <c r="L27" s="180">
        <v>14784</v>
      </c>
      <c r="M27" s="178">
        <v>8893</v>
      </c>
      <c r="N27" s="179">
        <v>906</v>
      </c>
      <c r="O27" s="179">
        <v>2915</v>
      </c>
      <c r="P27" s="179">
        <v>705</v>
      </c>
      <c r="Q27" s="179">
        <v>3288</v>
      </c>
      <c r="R27" s="179">
        <v>424</v>
      </c>
      <c r="S27" s="179">
        <v>3971</v>
      </c>
      <c r="T27" s="179">
        <v>336</v>
      </c>
      <c r="U27" s="179">
        <v>453</v>
      </c>
      <c r="V27" s="179">
        <v>1681</v>
      </c>
      <c r="W27" s="179">
        <v>762</v>
      </c>
      <c r="X27" s="179">
        <v>29</v>
      </c>
    </row>
    <row r="28" spans="1:24">
      <c r="A28" s="56">
        <v>2012</v>
      </c>
      <c r="B28" s="174">
        <v>30806</v>
      </c>
      <c r="C28" s="175"/>
      <c r="D28" s="174">
        <v>14364</v>
      </c>
      <c r="E28" s="176">
        <v>7397</v>
      </c>
      <c r="F28" s="176">
        <v>785</v>
      </c>
      <c r="G28" s="176">
        <v>3165</v>
      </c>
      <c r="H28" s="176">
        <v>463</v>
      </c>
      <c r="I28" s="176">
        <v>2516</v>
      </c>
      <c r="J28" s="176">
        <v>311</v>
      </c>
      <c r="K28" s="175"/>
      <c r="L28" s="177">
        <v>16442</v>
      </c>
      <c r="M28" s="174">
        <v>10692</v>
      </c>
      <c r="N28" s="176">
        <v>1104</v>
      </c>
      <c r="O28" s="176">
        <v>3446</v>
      </c>
      <c r="P28" s="176">
        <v>841</v>
      </c>
      <c r="Q28" s="176">
        <v>3866</v>
      </c>
      <c r="R28" s="176">
        <v>727</v>
      </c>
      <c r="S28" s="176">
        <v>4018</v>
      </c>
      <c r="T28" s="176">
        <v>362</v>
      </c>
      <c r="U28" s="176">
        <v>449</v>
      </c>
      <c r="V28" s="176">
        <v>1678</v>
      </c>
      <c r="W28" s="176">
        <v>769</v>
      </c>
      <c r="X28" s="176">
        <v>29</v>
      </c>
    </row>
    <row r="29" spans="1:24">
      <c r="A29" s="57">
        <v>2013</v>
      </c>
      <c r="B29" s="178">
        <v>32137</v>
      </c>
      <c r="C29" s="175"/>
      <c r="D29" s="178">
        <v>13273</v>
      </c>
      <c r="E29" s="179">
        <v>8108</v>
      </c>
      <c r="F29" s="179">
        <v>862</v>
      </c>
      <c r="G29" s="179">
        <v>3277</v>
      </c>
      <c r="H29" s="179">
        <v>463</v>
      </c>
      <c r="I29" s="179">
        <v>2907</v>
      </c>
      <c r="J29" s="179">
        <v>419</v>
      </c>
      <c r="K29" s="175"/>
      <c r="L29" s="180">
        <v>18864</v>
      </c>
      <c r="M29" s="178">
        <v>13094</v>
      </c>
      <c r="N29" s="179">
        <v>1259</v>
      </c>
      <c r="O29" s="179">
        <v>4151</v>
      </c>
      <c r="P29" s="179">
        <v>1036</v>
      </c>
      <c r="Q29" s="179">
        <v>4922</v>
      </c>
      <c r="R29" s="179">
        <v>870</v>
      </c>
      <c r="S29" s="179">
        <v>4237</v>
      </c>
      <c r="T29" s="179">
        <v>363</v>
      </c>
      <c r="U29" s="179">
        <v>489</v>
      </c>
      <c r="V29" s="179">
        <v>1854</v>
      </c>
      <c r="W29" s="179">
        <v>843</v>
      </c>
      <c r="X29" s="179">
        <v>31</v>
      </c>
    </row>
    <row r="30" spans="1:24">
      <c r="A30" s="56">
        <v>2014</v>
      </c>
      <c r="B30" s="174">
        <v>34012</v>
      </c>
      <c r="C30" s="175"/>
      <c r="D30" s="174">
        <v>12873</v>
      </c>
      <c r="E30" s="176">
        <v>8987</v>
      </c>
      <c r="F30" s="176">
        <v>935</v>
      </c>
      <c r="G30" s="176">
        <v>3592</v>
      </c>
      <c r="H30" s="176">
        <v>555</v>
      </c>
      <c r="I30" s="176">
        <v>3176</v>
      </c>
      <c r="J30" s="176">
        <v>548</v>
      </c>
      <c r="K30" s="175"/>
      <c r="L30" s="177">
        <v>21139</v>
      </c>
      <c r="M30" s="174">
        <v>15339</v>
      </c>
      <c r="N30" s="176">
        <v>1579</v>
      </c>
      <c r="O30" s="176">
        <v>4726</v>
      </c>
      <c r="P30" s="176">
        <v>1167</v>
      </c>
      <c r="Q30" s="176">
        <v>5838</v>
      </c>
      <c r="R30" s="176">
        <v>1082</v>
      </c>
      <c r="S30" s="176">
        <v>4497</v>
      </c>
      <c r="T30" s="176">
        <v>435</v>
      </c>
      <c r="U30" s="176">
        <v>424</v>
      </c>
      <c r="V30" s="176">
        <v>1904</v>
      </c>
      <c r="W30" s="176">
        <v>936</v>
      </c>
      <c r="X30" s="176">
        <v>44</v>
      </c>
    </row>
    <row r="31" spans="1:24">
      <c r="A31" s="57">
        <v>2015</v>
      </c>
      <c r="B31" s="178">
        <v>36370</v>
      </c>
      <c r="C31" s="175"/>
      <c r="D31" s="178">
        <v>12208</v>
      </c>
      <c r="E31" s="179">
        <v>9246</v>
      </c>
      <c r="F31" s="179">
        <v>948</v>
      </c>
      <c r="G31" s="179">
        <v>3520</v>
      </c>
      <c r="H31" s="179">
        <v>533</v>
      </c>
      <c r="I31" s="179">
        <v>3381</v>
      </c>
      <c r="J31" s="179">
        <v>686</v>
      </c>
      <c r="K31" s="175"/>
      <c r="L31" s="180">
        <v>24162</v>
      </c>
      <c r="M31" s="178">
        <v>18206</v>
      </c>
      <c r="N31" s="179">
        <v>1678</v>
      </c>
      <c r="O31" s="179">
        <v>5669</v>
      </c>
      <c r="P31" s="179">
        <v>1421</v>
      </c>
      <c r="Q31" s="179">
        <v>7027</v>
      </c>
      <c r="R31" s="179">
        <v>1374</v>
      </c>
      <c r="S31" s="179">
        <v>4887</v>
      </c>
      <c r="T31" s="179">
        <v>431</v>
      </c>
      <c r="U31" s="179">
        <v>536</v>
      </c>
      <c r="V31" s="179">
        <v>2022</v>
      </c>
      <c r="W31" s="179">
        <v>1064</v>
      </c>
      <c r="X31" s="179">
        <v>57</v>
      </c>
    </row>
    <row r="32" spans="1:24">
      <c r="A32" s="56">
        <v>2016</v>
      </c>
      <c r="B32" s="174">
        <v>38593</v>
      </c>
      <c r="C32" s="175"/>
      <c r="D32" s="174">
        <v>12297</v>
      </c>
      <c r="E32" s="176">
        <v>9808</v>
      </c>
      <c r="F32" s="176">
        <v>870</v>
      </c>
      <c r="G32" s="176">
        <v>3616</v>
      </c>
      <c r="H32" s="176">
        <v>578</v>
      </c>
      <c r="I32" s="176">
        <v>3745</v>
      </c>
      <c r="J32" s="176">
        <v>765</v>
      </c>
      <c r="K32" s="175"/>
      <c r="L32" s="177">
        <v>26296</v>
      </c>
      <c r="M32" s="174">
        <v>20210</v>
      </c>
      <c r="N32" s="176">
        <v>1816</v>
      </c>
      <c r="O32" s="176">
        <v>6037</v>
      </c>
      <c r="P32" s="176">
        <v>1529</v>
      </c>
      <c r="Q32" s="176">
        <v>8374</v>
      </c>
      <c r="R32" s="176">
        <v>1435</v>
      </c>
      <c r="S32" s="176">
        <v>4922</v>
      </c>
      <c r="T32" s="176">
        <v>441</v>
      </c>
      <c r="U32" s="176">
        <v>528</v>
      </c>
      <c r="V32" s="176">
        <v>2036</v>
      </c>
      <c r="W32" s="176">
        <v>1033</v>
      </c>
      <c r="X32" s="176">
        <v>32</v>
      </c>
    </row>
    <row r="33" spans="1:24">
      <c r="A33" s="57">
        <v>2017</v>
      </c>
      <c r="B33" s="178">
        <v>41736</v>
      </c>
      <c r="C33" s="175"/>
      <c r="D33" s="178">
        <v>12690</v>
      </c>
      <c r="E33" s="179">
        <v>10439</v>
      </c>
      <c r="F33" s="179">
        <v>926</v>
      </c>
      <c r="G33" s="179">
        <v>3828</v>
      </c>
      <c r="H33" s="179">
        <v>647</v>
      </c>
      <c r="I33" s="179">
        <v>3860</v>
      </c>
      <c r="J33" s="179">
        <v>861</v>
      </c>
      <c r="K33" s="175"/>
      <c r="L33" s="180">
        <v>29046</v>
      </c>
      <c r="M33" s="178">
        <v>22657</v>
      </c>
      <c r="N33" s="179">
        <v>2087</v>
      </c>
      <c r="O33" s="179">
        <v>6499</v>
      </c>
      <c r="P33" s="179">
        <v>1670</v>
      </c>
      <c r="Q33" s="179">
        <v>9560</v>
      </c>
      <c r="R33" s="179">
        <v>1563</v>
      </c>
      <c r="S33" s="179">
        <v>5051</v>
      </c>
      <c r="T33" s="179">
        <v>421</v>
      </c>
      <c r="U33" s="179">
        <v>524</v>
      </c>
      <c r="V33" s="179">
        <v>2205</v>
      </c>
      <c r="W33" s="179">
        <v>1080</v>
      </c>
      <c r="X33" s="179">
        <v>40</v>
      </c>
    </row>
    <row r="34" spans="1:24">
      <c r="A34" s="56">
        <v>2018</v>
      </c>
      <c r="B34" s="174">
        <v>43981</v>
      </c>
      <c r="C34" s="175"/>
      <c r="D34" s="174">
        <v>13027</v>
      </c>
      <c r="E34" s="176">
        <v>11064</v>
      </c>
      <c r="F34" s="176">
        <v>993</v>
      </c>
      <c r="G34" s="176">
        <v>3877</v>
      </c>
      <c r="H34" s="176">
        <v>703</v>
      </c>
      <c r="I34" s="176">
        <v>4314</v>
      </c>
      <c r="J34" s="176">
        <v>849</v>
      </c>
      <c r="K34" s="175"/>
      <c r="L34" s="177">
        <v>30954</v>
      </c>
      <c r="M34" s="174">
        <v>24659</v>
      </c>
      <c r="N34" s="176">
        <v>2261</v>
      </c>
      <c r="O34" s="176">
        <v>7063</v>
      </c>
      <c r="P34" s="176">
        <v>1947</v>
      </c>
      <c r="Q34" s="176">
        <v>10474</v>
      </c>
      <c r="R34" s="176">
        <v>1607</v>
      </c>
      <c r="S34" s="176">
        <v>4903</v>
      </c>
      <c r="T34" s="176">
        <v>470</v>
      </c>
      <c r="U34" s="176">
        <v>494</v>
      </c>
      <c r="V34" s="176">
        <v>2096</v>
      </c>
      <c r="W34" s="176">
        <v>963</v>
      </c>
      <c r="X34" s="176">
        <v>41</v>
      </c>
    </row>
    <row r="35" spans="1:24" ht="15" customHeight="1">
      <c r="A35" s="57">
        <v>2019</v>
      </c>
      <c r="B35" s="178">
        <v>48236</v>
      </c>
      <c r="C35" s="175"/>
      <c r="D35" s="178">
        <v>14618</v>
      </c>
      <c r="E35" s="179">
        <v>12686</v>
      </c>
      <c r="F35" s="179">
        <v>1068</v>
      </c>
      <c r="G35" s="179">
        <v>4145</v>
      </c>
      <c r="H35" s="179">
        <v>879</v>
      </c>
      <c r="I35" s="179">
        <v>5324</v>
      </c>
      <c r="J35" s="179">
        <v>900</v>
      </c>
      <c r="K35" s="175"/>
      <c r="L35" s="180">
        <v>33618</v>
      </c>
      <c r="M35" s="178">
        <v>26805</v>
      </c>
      <c r="N35" s="179">
        <v>2220</v>
      </c>
      <c r="O35" s="179">
        <v>7754</v>
      </c>
      <c r="P35" s="179">
        <v>2158</v>
      </c>
      <c r="Q35" s="179">
        <v>11659</v>
      </c>
      <c r="R35" s="179">
        <v>1682</v>
      </c>
      <c r="S35" s="179">
        <v>5222</v>
      </c>
      <c r="T35" s="179">
        <v>522</v>
      </c>
      <c r="U35" s="179">
        <v>514</v>
      </c>
      <c r="V35" s="179">
        <v>2178</v>
      </c>
      <c r="W35" s="179">
        <v>1057</v>
      </c>
      <c r="X35" s="179">
        <v>47</v>
      </c>
    </row>
    <row r="36" spans="1:24">
      <c r="A36" s="56">
        <v>2020</v>
      </c>
      <c r="B36" s="174">
        <v>47154</v>
      </c>
      <c r="C36" s="175"/>
      <c r="D36" s="174">
        <v>14783</v>
      </c>
      <c r="E36" s="176">
        <v>12811</v>
      </c>
      <c r="F36" s="176">
        <v>905</v>
      </c>
      <c r="G36" s="176">
        <v>4236</v>
      </c>
      <c r="H36" s="176">
        <v>910</v>
      </c>
      <c r="I36" s="176">
        <v>5560</v>
      </c>
      <c r="J36" s="176">
        <v>836</v>
      </c>
      <c r="K36" s="175"/>
      <c r="L36" s="177">
        <v>32371</v>
      </c>
      <c r="M36" s="174">
        <v>25768</v>
      </c>
      <c r="N36" s="176">
        <v>2105</v>
      </c>
      <c r="O36" s="176">
        <v>7345</v>
      </c>
      <c r="P36" s="176">
        <v>2231</v>
      </c>
      <c r="Q36" s="176">
        <v>11451</v>
      </c>
      <c r="R36" s="176">
        <v>1390</v>
      </c>
      <c r="S36" s="176">
        <v>5065</v>
      </c>
      <c r="T36" s="176">
        <v>397</v>
      </c>
      <c r="U36" s="176">
        <v>470</v>
      </c>
      <c r="V36" s="176">
        <v>2193</v>
      </c>
      <c r="W36" s="176">
        <v>1028</v>
      </c>
      <c r="X36" s="176">
        <v>38</v>
      </c>
    </row>
    <row r="37" spans="1:24" ht="15" customHeight="1">
      <c r="A37" s="57">
        <v>2021</v>
      </c>
      <c r="B37" s="178">
        <v>53570</v>
      </c>
      <c r="C37" s="175"/>
      <c r="D37" s="178">
        <v>16599</v>
      </c>
      <c r="E37" s="179">
        <v>14576</v>
      </c>
      <c r="F37" s="179">
        <v>1006</v>
      </c>
      <c r="G37" s="179">
        <v>4494</v>
      </c>
      <c r="H37" s="179">
        <v>1151</v>
      </c>
      <c r="I37" s="179">
        <v>6413</v>
      </c>
      <c r="J37" s="179">
        <v>1065</v>
      </c>
      <c r="K37" s="175"/>
      <c r="L37" s="180">
        <v>36971</v>
      </c>
      <c r="M37" s="178">
        <v>29683</v>
      </c>
      <c r="N37" s="179">
        <v>2392</v>
      </c>
      <c r="O37" s="179">
        <v>8499</v>
      </c>
      <c r="P37" s="179">
        <v>2720</v>
      </c>
      <c r="Q37" s="179">
        <v>12778</v>
      </c>
      <c r="R37" s="179">
        <v>1862</v>
      </c>
      <c r="S37" s="179">
        <v>5480</v>
      </c>
      <c r="T37" s="179">
        <v>471</v>
      </c>
      <c r="U37" s="179">
        <v>493</v>
      </c>
      <c r="V37" s="179">
        <v>2196</v>
      </c>
      <c r="W37" s="179">
        <v>1127</v>
      </c>
      <c r="X37" s="179">
        <v>37</v>
      </c>
    </row>
    <row r="38" spans="1:24">
      <c r="A38" s="58">
        <v>2022</v>
      </c>
      <c r="B38" s="181">
        <v>56617</v>
      </c>
      <c r="C38" s="182"/>
      <c r="D38" s="181">
        <v>17162</v>
      </c>
      <c r="E38" s="183">
        <v>15082</v>
      </c>
      <c r="F38" s="183">
        <v>889</v>
      </c>
      <c r="G38" s="183">
        <v>4638</v>
      </c>
      <c r="H38" s="183">
        <v>1129</v>
      </c>
      <c r="I38" s="183">
        <v>6949</v>
      </c>
      <c r="J38" s="183">
        <v>1011</v>
      </c>
      <c r="K38" s="182"/>
      <c r="L38" s="184">
        <v>39455</v>
      </c>
      <c r="M38" s="181">
        <v>31898</v>
      </c>
      <c r="N38" s="183">
        <v>2391</v>
      </c>
      <c r="O38" s="183">
        <v>9189</v>
      </c>
      <c r="P38" s="183">
        <v>3049</v>
      </c>
      <c r="Q38" s="183">
        <v>14075</v>
      </c>
      <c r="R38" s="183">
        <v>1772</v>
      </c>
      <c r="S38" s="183">
        <v>5532</v>
      </c>
      <c r="T38" s="183">
        <v>460</v>
      </c>
      <c r="U38" s="183">
        <v>494</v>
      </c>
      <c r="V38" s="183">
        <v>2215</v>
      </c>
      <c r="W38" s="183">
        <v>1130</v>
      </c>
      <c r="X38" s="183">
        <v>47</v>
      </c>
    </row>
    <row r="39" spans="1:24" ht="40" customHeight="1">
      <c r="A39" s="309" t="s">
        <v>118</v>
      </c>
      <c r="B39" s="309"/>
      <c r="C39" s="309"/>
      <c r="D39" s="309"/>
      <c r="E39" s="309"/>
      <c r="F39" s="309"/>
      <c r="G39" s="309"/>
      <c r="H39" s="309"/>
      <c r="I39" s="309"/>
      <c r="J39" s="309"/>
      <c r="K39" s="309"/>
      <c r="L39" s="309"/>
      <c r="M39" s="309"/>
      <c r="N39" s="309"/>
      <c r="O39" s="309"/>
      <c r="P39" s="309"/>
      <c r="Q39" s="309"/>
      <c r="R39" s="309"/>
      <c r="S39" s="309"/>
      <c r="T39" s="49"/>
      <c r="U39" s="49"/>
      <c r="V39" s="49"/>
      <c r="W39" s="49"/>
      <c r="X39" s="49"/>
    </row>
    <row r="42" spans="1:24">
      <c r="M42" s="107"/>
      <c r="P42" s="107"/>
    </row>
    <row r="45" spans="1:24">
      <c r="M45" s="218"/>
      <c r="P45" s="17"/>
    </row>
    <row r="52" spans="4:25">
      <c r="D52" s="17"/>
      <c r="L52" s="17"/>
      <c r="Y52" s="17"/>
    </row>
    <row r="53" spans="4:25">
      <c r="D53" s="17"/>
      <c r="L53" s="17"/>
      <c r="Y53" s="17"/>
    </row>
  </sheetData>
  <mergeCells count="15">
    <mergeCell ref="B7:X7"/>
    <mergeCell ref="B23:X23"/>
    <mergeCell ref="A39:S39"/>
    <mergeCell ref="A1:B1"/>
    <mergeCell ref="A3:A7"/>
    <mergeCell ref="B4:B6"/>
    <mergeCell ref="D4:J4"/>
    <mergeCell ref="D5:D6"/>
    <mergeCell ref="L5:L6"/>
    <mergeCell ref="E5:J5"/>
    <mergeCell ref="B3:X3"/>
    <mergeCell ref="L4:X4"/>
    <mergeCell ref="M5:R5"/>
    <mergeCell ref="S5:X5"/>
    <mergeCell ref="A2:X2"/>
  </mergeCells>
  <hyperlinks>
    <hyperlink ref="A1:B1" location="Inhalt!A13" display="Zurück zum Inhalt" xr:uid="{00000000-0004-0000-0300-000000000000}"/>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2"/>
  <sheetViews>
    <sheetView showGridLines="0" zoomScaleNormal="100" zoomScalePageLayoutView="80" workbookViewId="0">
      <pane xSplit="1" ySplit="7" topLeftCell="B8" activePane="bottomRight" state="frozen"/>
      <selection activeCell="A9" sqref="A9"/>
      <selection pane="topRight" activeCell="A9" sqref="A9"/>
      <selection pane="bottomLeft" activeCell="A9" sqref="A9"/>
      <selection pane="bottomRight"/>
    </sheetView>
  </sheetViews>
  <sheetFormatPr baseColWidth="10" defaultRowHeight="12.5"/>
  <cols>
    <col min="1" max="1" width="36.7265625" customWidth="1"/>
    <col min="2" max="17" width="11.26953125" customWidth="1"/>
  </cols>
  <sheetData>
    <row r="1" spans="1:21" ht="24" customHeight="1">
      <c r="A1" s="152" t="s">
        <v>52</v>
      </c>
    </row>
    <row r="2" spans="1:21" ht="13">
      <c r="A2" s="327" t="s">
        <v>161</v>
      </c>
      <c r="B2" s="327"/>
      <c r="C2" s="327"/>
      <c r="D2" s="327"/>
      <c r="E2" s="327"/>
      <c r="F2" s="327"/>
      <c r="G2" s="327"/>
      <c r="H2" s="327"/>
      <c r="I2" s="327"/>
      <c r="J2" s="327"/>
      <c r="K2" s="327"/>
      <c r="L2" s="327"/>
      <c r="M2" s="327"/>
      <c r="N2" s="327"/>
      <c r="O2" s="327"/>
      <c r="P2" s="327"/>
      <c r="Q2" s="327"/>
      <c r="R2" s="365"/>
      <c r="S2" s="365"/>
    </row>
    <row r="3" spans="1:21" ht="27" customHeight="1">
      <c r="A3" s="366" t="s">
        <v>53</v>
      </c>
      <c r="B3" s="368" t="s">
        <v>167</v>
      </c>
      <c r="C3" s="307"/>
      <c r="D3" s="307"/>
      <c r="E3" s="307"/>
      <c r="F3" s="307"/>
      <c r="G3" s="307"/>
      <c r="H3" s="307"/>
      <c r="I3" s="307"/>
      <c r="J3" s="307"/>
      <c r="K3" s="307"/>
      <c r="L3" s="307"/>
      <c r="M3" s="307"/>
      <c r="N3" s="307"/>
      <c r="O3" s="307"/>
      <c r="P3" s="307"/>
      <c r="Q3" s="369"/>
      <c r="R3" s="370" t="s">
        <v>1</v>
      </c>
      <c r="S3" s="371"/>
      <c r="T3" s="371"/>
      <c r="U3" s="371"/>
    </row>
    <row r="4" spans="1:21" ht="27" customHeight="1">
      <c r="A4" s="367"/>
      <c r="B4" s="296" t="s">
        <v>90</v>
      </c>
      <c r="C4" s="297"/>
      <c r="D4" s="297"/>
      <c r="E4" s="346"/>
      <c r="F4" s="296" t="s">
        <v>54</v>
      </c>
      <c r="G4" s="297"/>
      <c r="H4" s="297"/>
      <c r="I4" s="346"/>
      <c r="J4" s="296" t="s">
        <v>88</v>
      </c>
      <c r="K4" s="297"/>
      <c r="L4" s="297"/>
      <c r="M4" s="346"/>
      <c r="N4" s="296" t="s">
        <v>89</v>
      </c>
      <c r="O4" s="297"/>
      <c r="P4" s="297"/>
      <c r="Q4" s="346"/>
      <c r="R4" s="296" t="s">
        <v>55</v>
      </c>
      <c r="S4" s="297"/>
      <c r="T4" s="297"/>
      <c r="U4" s="297"/>
    </row>
    <row r="5" spans="1:21">
      <c r="A5" s="367"/>
      <c r="B5" s="220">
        <v>2016</v>
      </c>
      <c r="C5" s="220">
        <v>2018</v>
      </c>
      <c r="D5" s="220">
        <v>2019</v>
      </c>
      <c r="E5" s="220">
        <v>2022</v>
      </c>
      <c r="F5" s="220">
        <v>2016</v>
      </c>
      <c r="G5" s="220">
        <v>2018</v>
      </c>
      <c r="H5" s="220">
        <v>2019</v>
      </c>
      <c r="I5" s="220">
        <v>2022</v>
      </c>
      <c r="J5" s="220">
        <v>2016</v>
      </c>
      <c r="K5" s="220">
        <v>2018</v>
      </c>
      <c r="L5" s="220">
        <v>2019</v>
      </c>
      <c r="M5" s="220">
        <v>2022</v>
      </c>
      <c r="N5" s="220">
        <v>2016</v>
      </c>
      <c r="O5" s="220">
        <v>2018</v>
      </c>
      <c r="P5" s="220">
        <v>2019</v>
      </c>
      <c r="Q5" s="220">
        <v>2022</v>
      </c>
      <c r="R5" s="223">
        <v>2016</v>
      </c>
      <c r="S5" s="219">
        <v>2018</v>
      </c>
      <c r="T5" s="219">
        <v>2019</v>
      </c>
      <c r="U5" s="219">
        <v>2022</v>
      </c>
    </row>
    <row r="6" spans="1:21">
      <c r="A6" s="367"/>
      <c r="B6" s="372" t="s">
        <v>56</v>
      </c>
      <c r="C6" s="373"/>
      <c r="D6" s="373"/>
      <c r="E6" s="373"/>
      <c r="F6" s="373"/>
      <c r="G6" s="373"/>
      <c r="H6" s="373"/>
      <c r="I6" s="373"/>
      <c r="J6" s="373"/>
      <c r="K6" s="373"/>
      <c r="L6" s="373"/>
      <c r="M6" s="373"/>
      <c r="N6" s="373"/>
      <c r="O6" s="373"/>
      <c r="P6" s="373"/>
      <c r="Q6" s="374"/>
      <c r="R6" s="375" t="s">
        <v>57</v>
      </c>
      <c r="S6" s="376"/>
      <c r="T6" s="376"/>
      <c r="U6" s="376"/>
    </row>
    <row r="7" spans="1:21">
      <c r="A7" s="280" t="s">
        <v>58</v>
      </c>
      <c r="B7" s="280"/>
      <c r="C7" s="280"/>
      <c r="D7" s="280"/>
      <c r="E7" s="280"/>
      <c r="F7" s="280"/>
      <c r="G7" s="280"/>
      <c r="H7" s="280"/>
      <c r="I7" s="280"/>
      <c r="J7" s="280"/>
      <c r="K7" s="280"/>
      <c r="L7" s="280"/>
      <c r="M7" s="280"/>
      <c r="N7" s="280"/>
      <c r="O7" s="280"/>
      <c r="P7" s="280"/>
      <c r="Q7" s="280"/>
      <c r="R7" s="280"/>
      <c r="S7" s="280"/>
      <c r="T7" s="280"/>
      <c r="U7" s="280"/>
    </row>
    <row r="8" spans="1:21">
      <c r="A8" s="224" t="s">
        <v>59</v>
      </c>
      <c r="B8" s="225">
        <v>7.281858129315756</v>
      </c>
      <c r="C8" s="225">
        <v>7.2725121137000004</v>
      </c>
      <c r="D8" s="225">
        <v>7.0823904309000003</v>
      </c>
      <c r="E8" s="225">
        <v>7.3441621546577807</v>
      </c>
      <c r="F8" s="225">
        <v>57.517263025737599</v>
      </c>
      <c r="G8" s="225">
        <v>55.930785876000002</v>
      </c>
      <c r="H8" s="225">
        <v>54.496136741999997</v>
      </c>
      <c r="I8" s="225">
        <v>53.519366930445642</v>
      </c>
      <c r="J8" s="225">
        <v>15.929064657878216</v>
      </c>
      <c r="K8" s="225">
        <v>16.656674692999999</v>
      </c>
      <c r="L8" s="225">
        <v>17.702525524999999</v>
      </c>
      <c r="M8" s="225">
        <v>17.173399972233792</v>
      </c>
      <c r="N8" s="225">
        <v>19.161958568738228</v>
      </c>
      <c r="O8" s="225">
        <v>20.044226494</v>
      </c>
      <c r="P8" s="226">
        <v>20.570678069</v>
      </c>
      <c r="Q8" s="226">
        <v>21.963070942662778</v>
      </c>
      <c r="R8" s="227">
        <v>6372</v>
      </c>
      <c r="S8" s="227">
        <v>7003</v>
      </c>
      <c r="T8" s="227">
        <v>7046</v>
      </c>
      <c r="U8" s="227">
        <v>7203</v>
      </c>
    </row>
    <row r="9" spans="1:21" ht="13.5" customHeight="1">
      <c r="A9" s="228" t="s">
        <v>168</v>
      </c>
      <c r="B9" s="37" t="s">
        <v>19</v>
      </c>
      <c r="C9" s="229" t="s">
        <v>60</v>
      </c>
      <c r="D9" s="230" t="s">
        <v>61</v>
      </c>
      <c r="E9" s="230" t="s">
        <v>61</v>
      </c>
      <c r="F9" s="37" t="s">
        <v>19</v>
      </c>
      <c r="G9" s="229">
        <v>33.657808367999998</v>
      </c>
      <c r="H9" s="231">
        <v>32.043919836000001</v>
      </c>
      <c r="I9" s="231">
        <v>37.864077669902912</v>
      </c>
      <c r="J9" s="37" t="s">
        <v>19</v>
      </c>
      <c r="K9" s="229">
        <v>54.041480841000002</v>
      </c>
      <c r="L9" s="231">
        <v>55.309844456</v>
      </c>
      <c r="M9" s="231">
        <v>48.300970873786412</v>
      </c>
      <c r="N9" s="37" t="s">
        <v>19</v>
      </c>
      <c r="O9" s="229">
        <v>11.051067546000001</v>
      </c>
      <c r="P9" s="231">
        <v>11.834728338</v>
      </c>
      <c r="Q9" s="231">
        <v>12.864077669902912</v>
      </c>
      <c r="R9" s="37" t="s">
        <v>19</v>
      </c>
      <c r="S9" s="232">
        <v>328</v>
      </c>
      <c r="T9" s="232">
        <v>340</v>
      </c>
      <c r="U9" s="232">
        <v>412</v>
      </c>
    </row>
    <row r="10" spans="1:21">
      <c r="A10" s="233" t="s">
        <v>62</v>
      </c>
      <c r="B10" s="225" t="s">
        <v>60</v>
      </c>
      <c r="C10" s="225" t="s">
        <v>60</v>
      </c>
      <c r="D10" s="234" t="s">
        <v>61</v>
      </c>
      <c r="E10" s="234" t="s">
        <v>61</v>
      </c>
      <c r="F10" s="225">
        <v>30.985915492957744</v>
      </c>
      <c r="G10" s="225">
        <v>29.949552288</v>
      </c>
      <c r="H10" s="225">
        <v>28.184900578000001</v>
      </c>
      <c r="I10" s="225">
        <v>24.5</v>
      </c>
      <c r="J10" s="225">
        <v>32.394366197183103</v>
      </c>
      <c r="K10" s="225">
        <v>33.589286510999997</v>
      </c>
      <c r="L10" s="225">
        <v>33.682752997000001</v>
      </c>
      <c r="M10" s="225">
        <v>30.1</v>
      </c>
      <c r="N10" s="225">
        <v>36.619718309859159</v>
      </c>
      <c r="O10" s="225">
        <v>35.495846841999999</v>
      </c>
      <c r="P10" s="226">
        <v>37.540290923999997</v>
      </c>
      <c r="Q10" s="226">
        <v>44.2</v>
      </c>
      <c r="R10" s="227">
        <v>71</v>
      </c>
      <c r="S10" s="227">
        <v>81</v>
      </c>
      <c r="T10" s="227">
        <v>77</v>
      </c>
      <c r="U10" s="227">
        <v>163</v>
      </c>
    </row>
    <row r="11" spans="1:21">
      <c r="A11" s="235" t="s">
        <v>63</v>
      </c>
      <c r="B11" s="229">
        <v>0.60934326337169942</v>
      </c>
      <c r="C11" s="229">
        <v>0.50486478560000003</v>
      </c>
      <c r="D11" s="229">
        <v>0.51232020239999998</v>
      </c>
      <c r="E11" s="229">
        <v>0.51232020239999998</v>
      </c>
      <c r="F11" s="229">
        <v>14.014895057549086</v>
      </c>
      <c r="G11" s="229">
        <v>13.1489008</v>
      </c>
      <c r="H11" s="229">
        <v>13.101316686000001</v>
      </c>
      <c r="I11" s="229">
        <v>13.068783068783068</v>
      </c>
      <c r="J11" s="229">
        <v>21.936357481381176</v>
      </c>
      <c r="K11" s="229">
        <v>23.526340665999999</v>
      </c>
      <c r="L11" s="229">
        <v>25.040849728000001</v>
      </c>
      <c r="M11" s="229">
        <v>23.8</v>
      </c>
      <c r="N11" s="229">
        <v>63.236289776574139</v>
      </c>
      <c r="O11" s="229">
        <v>62.683871295000003</v>
      </c>
      <c r="P11" s="231">
        <v>61.196002888999999</v>
      </c>
      <c r="Q11" s="231">
        <v>62.2</v>
      </c>
      <c r="R11" s="232">
        <v>1477</v>
      </c>
      <c r="S11" s="232">
        <v>1710</v>
      </c>
      <c r="T11" s="232">
        <v>1786</v>
      </c>
      <c r="U11" s="232">
        <v>1890</v>
      </c>
    </row>
    <row r="12" spans="1:21">
      <c r="A12" s="233" t="s">
        <v>64</v>
      </c>
      <c r="B12" s="225" t="s">
        <v>60</v>
      </c>
      <c r="C12" s="225" t="s">
        <v>60</v>
      </c>
      <c r="D12" s="234" t="s">
        <v>61</v>
      </c>
      <c r="E12" s="234" t="s">
        <v>61</v>
      </c>
      <c r="F12" s="225">
        <v>27.27272727272727</v>
      </c>
      <c r="G12" s="225">
        <v>27.393056134999998</v>
      </c>
      <c r="H12" s="225">
        <v>20.522024743999999</v>
      </c>
      <c r="I12" s="225">
        <v>24.6</v>
      </c>
      <c r="J12" s="225">
        <v>54.54545454545454</v>
      </c>
      <c r="K12" s="225">
        <v>50.581239277999998</v>
      </c>
      <c r="L12" s="225">
        <v>56.586674225000003</v>
      </c>
      <c r="M12" s="225">
        <v>53.6</v>
      </c>
      <c r="N12" s="225">
        <v>18.181818181818183</v>
      </c>
      <c r="O12" s="225">
        <v>21.539618813000001</v>
      </c>
      <c r="P12" s="225">
        <v>22.676811467</v>
      </c>
      <c r="Q12" s="225">
        <v>21.7</v>
      </c>
      <c r="R12" s="236">
        <v>55</v>
      </c>
      <c r="S12" s="227">
        <v>63</v>
      </c>
      <c r="T12" s="227">
        <v>64</v>
      </c>
      <c r="U12" s="227">
        <v>69</v>
      </c>
    </row>
    <row r="13" spans="1:21" ht="13.5">
      <c r="A13" s="237" t="s">
        <v>169</v>
      </c>
      <c r="B13" s="229"/>
      <c r="C13" s="229"/>
      <c r="D13" s="229"/>
      <c r="E13" s="229"/>
      <c r="F13" s="229"/>
      <c r="G13" s="229"/>
      <c r="H13" s="229"/>
      <c r="I13" s="229"/>
      <c r="J13" s="229"/>
      <c r="K13" s="229"/>
      <c r="L13" s="229"/>
      <c r="M13" s="229"/>
      <c r="N13" s="229"/>
      <c r="O13" s="229"/>
      <c r="P13" s="231"/>
      <c r="Q13" s="231"/>
      <c r="R13" s="232"/>
      <c r="S13" s="232"/>
      <c r="T13" s="232"/>
      <c r="U13" s="232"/>
    </row>
    <row r="14" spans="1:21">
      <c r="A14" s="238" t="s">
        <v>65</v>
      </c>
      <c r="B14" s="225" t="s">
        <v>60</v>
      </c>
      <c r="C14" s="225" t="s">
        <v>60</v>
      </c>
      <c r="D14" s="234" t="s">
        <v>61</v>
      </c>
      <c r="E14" s="234" t="s">
        <v>61</v>
      </c>
      <c r="F14" s="225">
        <v>18.784530386740332</v>
      </c>
      <c r="G14" s="225">
        <v>18.524549886999999</v>
      </c>
      <c r="H14" s="225">
        <v>19.581486099999999</v>
      </c>
      <c r="I14" s="239">
        <v>16</v>
      </c>
      <c r="J14" s="225">
        <v>28.176795580110497</v>
      </c>
      <c r="K14" s="225">
        <v>29.459669634000001</v>
      </c>
      <c r="L14" s="225">
        <v>33.433307528</v>
      </c>
      <c r="M14" s="225">
        <v>34</v>
      </c>
      <c r="N14" s="225">
        <v>52.486187845303867</v>
      </c>
      <c r="O14" s="225">
        <v>51.407203920999997</v>
      </c>
      <c r="P14" s="226">
        <v>46.421222088</v>
      </c>
      <c r="Q14" s="226">
        <v>48</v>
      </c>
      <c r="R14" s="227">
        <v>181</v>
      </c>
      <c r="S14" s="227">
        <v>154</v>
      </c>
      <c r="T14" s="227">
        <v>136</v>
      </c>
      <c r="U14" s="227">
        <v>50</v>
      </c>
    </row>
    <row r="15" spans="1:21">
      <c r="A15" s="240" t="s">
        <v>27</v>
      </c>
      <c r="B15" s="229" t="s">
        <v>60</v>
      </c>
      <c r="C15" s="229" t="s">
        <v>60</v>
      </c>
      <c r="D15" s="241" t="s">
        <v>61</v>
      </c>
      <c r="E15" s="241" t="s">
        <v>61</v>
      </c>
      <c r="F15" s="229">
        <v>19.183673469387756</v>
      </c>
      <c r="G15" s="229">
        <v>18.932070803999999</v>
      </c>
      <c r="H15" s="229">
        <v>17.858138873000001</v>
      </c>
      <c r="I15" s="229">
        <v>19.600000000000001</v>
      </c>
      <c r="J15" s="229">
        <v>28.979591836734691</v>
      </c>
      <c r="K15" s="229">
        <v>30.635705929</v>
      </c>
      <c r="L15" s="229">
        <v>32.505140388000001</v>
      </c>
      <c r="M15" s="229">
        <v>31.2</v>
      </c>
      <c r="N15" s="229">
        <v>50.612244897959179</v>
      </c>
      <c r="O15" s="229">
        <v>49.917624662999998</v>
      </c>
      <c r="P15" s="231">
        <v>49.101226513</v>
      </c>
      <c r="Q15" s="231">
        <v>49</v>
      </c>
      <c r="R15" s="232">
        <v>245</v>
      </c>
      <c r="S15" s="232">
        <v>315</v>
      </c>
      <c r="T15" s="232">
        <v>353</v>
      </c>
      <c r="U15" s="232">
        <v>404</v>
      </c>
    </row>
    <row r="16" spans="1:21">
      <c r="A16" s="238" t="s">
        <v>24</v>
      </c>
      <c r="B16" s="225" t="s">
        <v>60</v>
      </c>
      <c r="C16" s="225" t="s">
        <v>60</v>
      </c>
      <c r="D16" s="234" t="s">
        <v>61</v>
      </c>
      <c r="E16" s="234" t="s">
        <v>61</v>
      </c>
      <c r="F16" s="225">
        <v>10.975609756097562</v>
      </c>
      <c r="G16" s="225">
        <v>8.7611362432999993</v>
      </c>
      <c r="H16" s="225">
        <v>8.1936883604999995</v>
      </c>
      <c r="I16" s="225">
        <v>7.5</v>
      </c>
      <c r="J16" s="225">
        <v>23.170731707317074</v>
      </c>
      <c r="K16" s="225">
        <v>27.575109822000002</v>
      </c>
      <c r="L16" s="225">
        <v>28.119534700999999</v>
      </c>
      <c r="M16" s="225">
        <v>24.5</v>
      </c>
      <c r="N16" s="225">
        <v>64.634146341463421</v>
      </c>
      <c r="O16" s="225">
        <v>63.284372394000002</v>
      </c>
      <c r="P16" s="226">
        <v>63.109864682999998</v>
      </c>
      <c r="Q16" s="226">
        <v>67.5</v>
      </c>
      <c r="R16" s="227">
        <v>82</v>
      </c>
      <c r="S16" s="227">
        <v>113</v>
      </c>
      <c r="T16" s="227">
        <v>132</v>
      </c>
      <c r="U16" s="227">
        <v>200</v>
      </c>
    </row>
    <row r="17" spans="1:24">
      <c r="A17" s="237" t="s">
        <v>66</v>
      </c>
      <c r="B17" s="229"/>
      <c r="C17" s="229"/>
      <c r="D17" s="229"/>
      <c r="E17" s="229"/>
      <c r="F17" s="229"/>
      <c r="G17" s="229"/>
      <c r="H17" s="229"/>
      <c r="I17" s="229"/>
      <c r="J17" s="229"/>
      <c r="K17" s="229"/>
      <c r="L17" s="229"/>
      <c r="M17" s="229"/>
      <c r="N17" s="229"/>
      <c r="O17" s="229"/>
      <c r="P17" s="231"/>
      <c r="Q17" s="231"/>
      <c r="R17" s="232"/>
      <c r="S17" s="232"/>
      <c r="T17" s="232"/>
      <c r="U17" s="232"/>
    </row>
    <row r="18" spans="1:24">
      <c r="A18" s="238" t="s">
        <v>27</v>
      </c>
      <c r="B18" s="225" t="s">
        <v>60</v>
      </c>
      <c r="C18" s="225" t="s">
        <v>60</v>
      </c>
      <c r="D18" s="234" t="s">
        <v>61</v>
      </c>
      <c r="E18" s="234" t="s">
        <v>61</v>
      </c>
      <c r="F18" s="225">
        <v>23.484848484848484</v>
      </c>
      <c r="G18" s="225">
        <v>21.620112893999998</v>
      </c>
      <c r="H18" s="225">
        <v>22.422406997</v>
      </c>
      <c r="I18" s="225">
        <v>24.1</v>
      </c>
      <c r="J18" s="225">
        <v>31.060606060606062</v>
      </c>
      <c r="K18" s="225">
        <v>31.317858294000001</v>
      </c>
      <c r="L18" s="225">
        <v>31.501173944000001</v>
      </c>
      <c r="M18" s="225">
        <v>29.1</v>
      </c>
      <c r="N18" s="225">
        <v>43.939393939393938</v>
      </c>
      <c r="O18" s="225">
        <v>45.083208573</v>
      </c>
      <c r="P18" s="226">
        <v>44.798212661000001</v>
      </c>
      <c r="Q18" s="226">
        <v>46.4</v>
      </c>
      <c r="R18" s="227">
        <v>132</v>
      </c>
      <c r="S18" s="227">
        <v>185</v>
      </c>
      <c r="T18" s="227">
        <v>204</v>
      </c>
      <c r="U18" s="227">
        <v>261</v>
      </c>
    </row>
    <row r="19" spans="1:24">
      <c r="A19" s="240" t="s">
        <v>24</v>
      </c>
      <c r="B19" s="229" t="s">
        <v>60</v>
      </c>
      <c r="C19" s="229" t="s">
        <v>60</v>
      </c>
      <c r="D19" s="241" t="s">
        <v>61</v>
      </c>
      <c r="E19" s="241" t="s">
        <v>61</v>
      </c>
      <c r="F19" s="229">
        <v>11.244979919678714</v>
      </c>
      <c r="G19" s="229">
        <v>9.9006123408000004</v>
      </c>
      <c r="H19" s="229">
        <v>9.9806793098999993</v>
      </c>
      <c r="I19" s="229">
        <v>8.9</v>
      </c>
      <c r="J19" s="229">
        <v>19.277108433734941</v>
      </c>
      <c r="K19" s="229">
        <v>22.046807491999999</v>
      </c>
      <c r="L19" s="229">
        <v>23.154833637999999</v>
      </c>
      <c r="M19" s="229">
        <v>21.6</v>
      </c>
      <c r="N19" s="229">
        <v>68.674698795180717</v>
      </c>
      <c r="O19" s="229">
        <v>67.312242799000003</v>
      </c>
      <c r="P19" s="231">
        <v>66.066216100000005</v>
      </c>
      <c r="Q19" s="231">
        <v>69.2</v>
      </c>
      <c r="R19" s="232">
        <v>249</v>
      </c>
      <c r="S19" s="232">
        <v>357</v>
      </c>
      <c r="T19" s="232">
        <v>418</v>
      </c>
      <c r="U19" s="232">
        <v>552</v>
      </c>
    </row>
    <row r="20" spans="1:24">
      <c r="A20" s="238" t="s">
        <v>67</v>
      </c>
      <c r="B20" s="225" t="s">
        <v>60</v>
      </c>
      <c r="C20" s="225" t="s">
        <v>60</v>
      </c>
      <c r="D20" s="234" t="s">
        <v>61</v>
      </c>
      <c r="E20" s="234" t="s">
        <v>61</v>
      </c>
      <c r="F20" s="225">
        <v>8.2987551867219906</v>
      </c>
      <c r="G20" s="225">
        <v>6.9648221912999997</v>
      </c>
      <c r="H20" s="225">
        <v>7.6145120817</v>
      </c>
      <c r="I20" s="225">
        <v>5.0999999999999996</v>
      </c>
      <c r="J20" s="225">
        <v>12.448132780082988</v>
      </c>
      <c r="K20" s="225">
        <v>12.282797627000001</v>
      </c>
      <c r="L20" s="225">
        <v>11.465788645</v>
      </c>
      <c r="M20" s="225">
        <v>7.7</v>
      </c>
      <c r="N20" s="225">
        <v>78.630705394190869</v>
      </c>
      <c r="O20" s="225">
        <v>80.454928460999994</v>
      </c>
      <c r="P20" s="226">
        <v>80.389193171000002</v>
      </c>
      <c r="Q20" s="226">
        <v>86.4</v>
      </c>
      <c r="R20" s="227">
        <v>482</v>
      </c>
      <c r="S20" s="227">
        <v>462</v>
      </c>
      <c r="T20" s="227">
        <v>416</v>
      </c>
      <c r="U20" s="227">
        <v>273</v>
      </c>
      <c r="X20" s="137"/>
    </row>
    <row r="21" spans="1:24">
      <c r="A21" s="242" t="s">
        <v>15</v>
      </c>
      <c r="B21" s="243" t="s">
        <v>60</v>
      </c>
      <c r="C21" s="243" t="s">
        <v>60</v>
      </c>
      <c r="D21" s="243" t="s">
        <v>60</v>
      </c>
      <c r="E21" s="243" t="s">
        <v>60</v>
      </c>
      <c r="F21" s="243" t="s">
        <v>60</v>
      </c>
      <c r="G21" s="243" t="s">
        <v>60</v>
      </c>
      <c r="H21" s="243" t="s">
        <v>60</v>
      </c>
      <c r="I21" s="243" t="s">
        <v>60</v>
      </c>
      <c r="J21" s="243" t="s">
        <v>60</v>
      </c>
      <c r="K21" s="243" t="s">
        <v>60</v>
      </c>
      <c r="L21" s="243" t="s">
        <v>60</v>
      </c>
      <c r="M21" s="243" t="s">
        <v>60</v>
      </c>
      <c r="N21" s="243">
        <v>86.274509803921575</v>
      </c>
      <c r="O21" s="243">
        <v>89.808017934000006</v>
      </c>
      <c r="P21" s="244">
        <v>90.383382152999999</v>
      </c>
      <c r="Q21" s="244">
        <v>88.888888888888886</v>
      </c>
      <c r="R21" s="245">
        <v>51</v>
      </c>
      <c r="S21" s="245">
        <v>62</v>
      </c>
      <c r="T21" s="245">
        <v>62</v>
      </c>
      <c r="U21" s="245">
        <v>81</v>
      </c>
    </row>
    <row r="22" spans="1:24">
      <c r="A22" s="280" t="s">
        <v>21</v>
      </c>
      <c r="B22" s="280"/>
      <c r="C22" s="280"/>
      <c r="D22" s="280"/>
      <c r="E22" s="280"/>
      <c r="F22" s="280"/>
      <c r="G22" s="280"/>
      <c r="H22" s="280"/>
      <c r="I22" s="280"/>
      <c r="J22" s="280"/>
      <c r="K22" s="280"/>
      <c r="L22" s="280"/>
      <c r="M22" s="280"/>
      <c r="N22" s="280"/>
      <c r="O22" s="280"/>
      <c r="P22" s="280"/>
      <c r="Q22" s="280"/>
      <c r="R22" s="280"/>
      <c r="S22" s="280"/>
      <c r="T22" s="280"/>
      <c r="U22" s="280"/>
    </row>
    <row r="23" spans="1:24">
      <c r="A23" s="224" t="s">
        <v>59</v>
      </c>
      <c r="B23" s="225">
        <v>7.1532846715328464</v>
      </c>
      <c r="C23" s="225">
        <v>7.0912594431000002</v>
      </c>
      <c r="D23" s="225">
        <v>7.0455178803000003</v>
      </c>
      <c r="E23" s="225">
        <v>7.7435897435897436</v>
      </c>
      <c r="F23" s="225">
        <v>57.021897810218981</v>
      </c>
      <c r="G23" s="225">
        <v>55.596153672</v>
      </c>
      <c r="H23" s="225">
        <v>53.410906953999998</v>
      </c>
      <c r="I23" s="225">
        <v>53.025641025641022</v>
      </c>
      <c r="J23" s="225">
        <v>16.934306569343065</v>
      </c>
      <c r="K23" s="225">
        <v>17.472410247999999</v>
      </c>
      <c r="L23" s="225">
        <v>18.967533715999998</v>
      </c>
      <c r="M23" s="225">
        <v>17.820512820512821</v>
      </c>
      <c r="N23" s="225">
        <v>18.773722627737229</v>
      </c>
      <c r="O23" s="225">
        <v>19.733318272000002</v>
      </c>
      <c r="P23" s="226">
        <v>20.408476464</v>
      </c>
      <c r="Q23" s="226">
        <v>21.410256410256409</v>
      </c>
      <c r="R23" s="227">
        <v>3425</v>
      </c>
      <c r="S23" s="227">
        <v>3758</v>
      </c>
      <c r="T23" s="227">
        <v>3812</v>
      </c>
      <c r="U23" s="227">
        <v>3900</v>
      </c>
    </row>
    <row r="24" spans="1:24" ht="13.5" customHeight="1">
      <c r="A24" s="246" t="s">
        <v>168</v>
      </c>
      <c r="B24" s="37" t="s">
        <v>19</v>
      </c>
      <c r="C24" s="229" t="s">
        <v>60</v>
      </c>
      <c r="D24" s="230" t="s">
        <v>61</v>
      </c>
      <c r="E24" s="230" t="s">
        <v>61</v>
      </c>
      <c r="F24" s="37" t="s">
        <v>19</v>
      </c>
      <c r="G24" s="229">
        <v>32.184680063000002</v>
      </c>
      <c r="H24" s="231">
        <v>30.260435439999998</v>
      </c>
      <c r="I24" s="231">
        <v>36.200000000000003</v>
      </c>
      <c r="J24" s="37" t="s">
        <v>19</v>
      </c>
      <c r="K24" s="229">
        <v>56.048785138</v>
      </c>
      <c r="L24" s="231">
        <v>56.896637659</v>
      </c>
      <c r="M24" s="231">
        <v>49.5</v>
      </c>
      <c r="N24" s="37" t="s">
        <v>19</v>
      </c>
      <c r="O24" s="229">
        <v>10.928615293</v>
      </c>
      <c r="P24" s="231">
        <v>12.087011935</v>
      </c>
      <c r="Q24" s="231">
        <v>13</v>
      </c>
      <c r="R24" s="37" t="s">
        <v>19</v>
      </c>
      <c r="S24" s="232">
        <v>257</v>
      </c>
      <c r="T24" s="232">
        <v>271</v>
      </c>
      <c r="U24" s="232">
        <v>412</v>
      </c>
    </row>
    <row r="25" spans="1:24">
      <c r="A25" s="224" t="s">
        <v>62</v>
      </c>
      <c r="B25" s="225" t="s">
        <v>60</v>
      </c>
      <c r="C25" s="225" t="s">
        <v>60</v>
      </c>
      <c r="D25" s="234" t="s">
        <v>61</v>
      </c>
      <c r="E25" s="234" t="s">
        <v>61</v>
      </c>
      <c r="F25" s="225">
        <v>25</v>
      </c>
      <c r="G25" s="225">
        <v>22.932483043000001</v>
      </c>
      <c r="H25" s="225">
        <v>19.739536889</v>
      </c>
      <c r="I25" s="225">
        <v>21.9</v>
      </c>
      <c r="J25" s="225">
        <v>31.25</v>
      </c>
      <c r="K25" s="225">
        <v>33.780547841000001</v>
      </c>
      <c r="L25" s="225">
        <v>36.781714465</v>
      </c>
      <c r="M25" s="225">
        <v>31.5</v>
      </c>
      <c r="N25" s="225">
        <v>46.875</v>
      </c>
      <c r="O25" s="225">
        <v>41.851878872</v>
      </c>
      <c r="P25" s="226">
        <v>43.034109598000001</v>
      </c>
      <c r="Q25" s="226">
        <v>16.600000000000001</v>
      </c>
      <c r="R25" s="227">
        <v>32</v>
      </c>
      <c r="S25" s="227">
        <v>39</v>
      </c>
      <c r="T25" s="227">
        <v>37</v>
      </c>
      <c r="U25" s="227">
        <v>73</v>
      </c>
    </row>
    <row r="26" spans="1:24">
      <c r="A26" s="235" t="s">
        <v>63</v>
      </c>
      <c r="B26" s="229" t="s">
        <v>60</v>
      </c>
      <c r="C26" s="229" t="s">
        <v>60</v>
      </c>
      <c r="D26" s="241" t="s">
        <v>61</v>
      </c>
      <c r="E26" s="241" t="s">
        <v>61</v>
      </c>
      <c r="F26" s="229">
        <v>11.440677966101696</v>
      </c>
      <c r="G26" s="229">
        <v>11.599018051</v>
      </c>
      <c r="H26" s="229">
        <v>10.710940678</v>
      </c>
      <c r="I26" s="229">
        <v>10.6</v>
      </c>
      <c r="J26" s="229">
        <v>22.033898305084744</v>
      </c>
      <c r="K26" s="229">
        <v>23.405380098999998</v>
      </c>
      <c r="L26" s="229">
        <v>25.638772527</v>
      </c>
      <c r="M26" s="229">
        <v>23.6</v>
      </c>
      <c r="N26" s="229">
        <v>65.819209039548028</v>
      </c>
      <c r="O26" s="229">
        <v>64.360589344000005</v>
      </c>
      <c r="P26" s="231">
        <v>63.032332332999999</v>
      </c>
      <c r="Q26" s="231">
        <v>65.3</v>
      </c>
      <c r="R26" s="232">
        <v>708</v>
      </c>
      <c r="S26" s="232">
        <v>828</v>
      </c>
      <c r="T26" s="232">
        <v>872</v>
      </c>
      <c r="U26" s="232">
        <v>894</v>
      </c>
    </row>
    <row r="27" spans="1:24">
      <c r="A27" s="233" t="s">
        <v>64</v>
      </c>
      <c r="B27" s="225" t="s">
        <v>22</v>
      </c>
      <c r="C27" s="225" t="s">
        <v>60</v>
      </c>
      <c r="D27" s="234" t="s">
        <v>61</v>
      </c>
      <c r="E27" s="234" t="s">
        <v>61</v>
      </c>
      <c r="F27" s="225">
        <v>25</v>
      </c>
      <c r="G27" s="225">
        <v>27.454737516000002</v>
      </c>
      <c r="H27" s="225">
        <v>21.446383162</v>
      </c>
      <c r="I27" s="239">
        <v>24.1</v>
      </c>
      <c r="J27" s="225">
        <v>54.166666666666664</v>
      </c>
      <c r="K27" s="225">
        <v>49.899557901999998</v>
      </c>
      <c r="L27" s="225">
        <v>56.109276319000003</v>
      </c>
      <c r="M27" s="225">
        <v>55.2</v>
      </c>
      <c r="N27" s="225" t="s">
        <v>60</v>
      </c>
      <c r="O27" s="225">
        <v>22.239830801</v>
      </c>
      <c r="P27" s="225">
        <v>21.973595891999999</v>
      </c>
      <c r="Q27" s="225" t="s">
        <v>60</v>
      </c>
      <c r="R27" s="236">
        <v>24</v>
      </c>
      <c r="S27" s="227">
        <v>30</v>
      </c>
      <c r="T27" s="227">
        <v>29</v>
      </c>
      <c r="U27" s="227">
        <v>29</v>
      </c>
    </row>
    <row r="28" spans="1:24" ht="13.5">
      <c r="A28" s="235" t="s">
        <v>169</v>
      </c>
      <c r="B28" s="229"/>
      <c r="C28" s="229"/>
      <c r="D28" s="229"/>
      <c r="E28" s="229"/>
      <c r="F28" s="229"/>
      <c r="G28" s="229"/>
      <c r="H28" s="229"/>
      <c r="I28" s="229"/>
      <c r="J28" s="229"/>
      <c r="K28" s="229"/>
      <c r="L28" s="229"/>
      <c r="M28" s="229"/>
      <c r="N28" s="229"/>
      <c r="O28" s="229"/>
      <c r="P28" s="231"/>
      <c r="Q28" s="231"/>
      <c r="R28" s="232"/>
      <c r="S28" s="232"/>
      <c r="T28" s="232"/>
      <c r="U28" s="232"/>
    </row>
    <row r="29" spans="1:24">
      <c r="A29" s="233" t="s">
        <v>65</v>
      </c>
      <c r="B29" s="225" t="s">
        <v>60</v>
      </c>
      <c r="C29" s="225" t="s">
        <v>60</v>
      </c>
      <c r="D29" s="225" t="s">
        <v>61</v>
      </c>
      <c r="E29" s="225" t="s">
        <v>61</v>
      </c>
      <c r="F29" s="225">
        <v>13.725490196078432</v>
      </c>
      <c r="G29" s="225">
        <v>16.161401132000002</v>
      </c>
      <c r="H29" s="225">
        <v>16.667165111999999</v>
      </c>
      <c r="I29" s="225" t="s">
        <v>61</v>
      </c>
      <c r="J29" s="225">
        <v>26.47058823529412</v>
      </c>
      <c r="K29" s="225">
        <v>27.713228792999999</v>
      </c>
      <c r="L29" s="225">
        <v>31.903475846999999</v>
      </c>
      <c r="M29" s="247">
        <v>36</v>
      </c>
      <c r="N29" s="225">
        <v>58.82352941176471</v>
      </c>
      <c r="O29" s="225">
        <v>55.754917224000003</v>
      </c>
      <c r="P29" s="226">
        <v>50.961863458000003</v>
      </c>
      <c r="Q29" s="225">
        <v>48</v>
      </c>
      <c r="R29" s="227">
        <v>102</v>
      </c>
      <c r="S29" s="227">
        <v>84</v>
      </c>
      <c r="T29" s="227">
        <v>74</v>
      </c>
      <c r="U29" s="227">
        <v>25</v>
      </c>
    </row>
    <row r="30" spans="1:24">
      <c r="A30" s="237" t="s">
        <v>27</v>
      </c>
      <c r="B30" s="229" t="s">
        <v>60</v>
      </c>
      <c r="C30" s="229" t="s">
        <v>60</v>
      </c>
      <c r="D30" s="229" t="s">
        <v>61</v>
      </c>
      <c r="E30" s="229" t="s">
        <v>61</v>
      </c>
      <c r="F30" s="229">
        <v>12.686567164179104</v>
      </c>
      <c r="G30" s="229">
        <v>15.044129613000001</v>
      </c>
      <c r="H30" s="229">
        <v>13.711950448</v>
      </c>
      <c r="I30" s="229">
        <v>15</v>
      </c>
      <c r="J30" s="229">
        <v>30.597014925373134</v>
      </c>
      <c r="K30" s="229">
        <v>29.144992654999999</v>
      </c>
      <c r="L30" s="229">
        <v>32.332024568999998</v>
      </c>
      <c r="M30" s="229">
        <v>30</v>
      </c>
      <c r="N30" s="229">
        <v>55.223880597014926</v>
      </c>
      <c r="O30" s="229">
        <v>55.336474846999998</v>
      </c>
      <c r="P30" s="231">
        <v>53.395438693999999</v>
      </c>
      <c r="Q30" s="231">
        <v>54.6</v>
      </c>
      <c r="R30" s="232">
        <v>134</v>
      </c>
      <c r="S30" s="232">
        <v>169</v>
      </c>
      <c r="T30" s="232">
        <v>190</v>
      </c>
      <c r="U30" s="232">
        <v>207</v>
      </c>
    </row>
    <row r="31" spans="1:24">
      <c r="A31" s="233" t="s">
        <v>24</v>
      </c>
      <c r="B31" s="225" t="s">
        <v>60</v>
      </c>
      <c r="C31" s="225" t="s">
        <v>22</v>
      </c>
      <c r="D31" s="225" t="s">
        <v>61</v>
      </c>
      <c r="E31" s="225" t="s">
        <v>61</v>
      </c>
      <c r="F31" s="225" t="s">
        <v>60</v>
      </c>
      <c r="G31" s="225">
        <v>7.5037222376999999</v>
      </c>
      <c r="H31" s="225">
        <v>6.0016336424999999</v>
      </c>
      <c r="I31" s="225" t="s">
        <v>60</v>
      </c>
      <c r="J31" s="225">
        <v>20.408163265306122</v>
      </c>
      <c r="K31" s="225">
        <v>23.750373440000001</v>
      </c>
      <c r="L31" s="225">
        <v>25.485925407</v>
      </c>
      <c r="M31" s="225">
        <v>21.6</v>
      </c>
      <c r="N31" s="225">
        <v>71.428571428571431</v>
      </c>
      <c r="O31" s="225">
        <v>68.745904322000001</v>
      </c>
      <c r="P31" s="226">
        <v>67.871919841999997</v>
      </c>
      <c r="Q31" s="226">
        <v>72.400000000000006</v>
      </c>
      <c r="R31" s="227">
        <v>49</v>
      </c>
      <c r="S31" s="227">
        <v>71</v>
      </c>
      <c r="T31" s="227">
        <v>88</v>
      </c>
      <c r="U31" s="227">
        <v>116</v>
      </c>
    </row>
    <row r="32" spans="1:24">
      <c r="A32" s="235" t="s">
        <v>66</v>
      </c>
      <c r="B32" s="229"/>
      <c r="C32" s="229"/>
      <c r="D32" s="229"/>
      <c r="E32" s="229"/>
      <c r="F32" s="229"/>
      <c r="G32" s="229"/>
      <c r="H32" s="229"/>
      <c r="I32" s="229"/>
      <c r="J32" s="229"/>
      <c r="K32" s="229"/>
      <c r="L32" s="229"/>
      <c r="M32" s="229"/>
      <c r="N32" s="229"/>
      <c r="O32" s="229"/>
      <c r="P32" s="231"/>
      <c r="Q32" s="231"/>
      <c r="R32" s="232"/>
      <c r="S32" s="232"/>
      <c r="T32" s="232"/>
      <c r="U32" s="232"/>
    </row>
    <row r="33" spans="1:21">
      <c r="A33" s="233" t="s">
        <v>27</v>
      </c>
      <c r="B33" s="225" t="s">
        <v>60</v>
      </c>
      <c r="C33" s="225" t="s">
        <v>60</v>
      </c>
      <c r="D33" s="225" t="s">
        <v>61</v>
      </c>
      <c r="E33" s="225" t="s">
        <v>61</v>
      </c>
      <c r="F33" s="225">
        <v>16.949152542372879</v>
      </c>
      <c r="G33" s="225">
        <v>18.786786269</v>
      </c>
      <c r="H33" s="225">
        <v>16.806612310999999</v>
      </c>
      <c r="I33" s="225">
        <v>19.5</v>
      </c>
      <c r="J33" s="225">
        <v>30.508474576271187</v>
      </c>
      <c r="K33" s="225">
        <v>30.207840620999999</v>
      </c>
      <c r="L33" s="225">
        <v>32.829890311</v>
      </c>
      <c r="M33" s="225">
        <v>30.1</v>
      </c>
      <c r="N33" s="225">
        <v>50.847457627118644</v>
      </c>
      <c r="O33" s="225">
        <v>48.492643303000001</v>
      </c>
      <c r="P33" s="226">
        <v>49.612323240999999</v>
      </c>
      <c r="Q33" s="226">
        <v>50.4</v>
      </c>
      <c r="R33" s="227">
        <v>59</v>
      </c>
      <c r="S33" s="227">
        <v>86</v>
      </c>
      <c r="T33" s="227">
        <v>92</v>
      </c>
      <c r="U33" s="227">
        <v>113</v>
      </c>
    </row>
    <row r="34" spans="1:21">
      <c r="A34" s="237" t="s">
        <v>24</v>
      </c>
      <c r="B34" s="229" t="s">
        <v>60</v>
      </c>
      <c r="C34" s="229" t="s">
        <v>60</v>
      </c>
      <c r="D34" s="229" t="s">
        <v>61</v>
      </c>
      <c r="E34" s="229" t="s">
        <v>61</v>
      </c>
      <c r="F34" s="229">
        <v>10.483870967741936</v>
      </c>
      <c r="G34" s="229">
        <v>7.5949071547000004</v>
      </c>
      <c r="H34" s="229">
        <v>7.8983313514000004</v>
      </c>
      <c r="I34" s="229">
        <v>7</v>
      </c>
      <c r="J34" s="229">
        <v>16.129032258064516</v>
      </c>
      <c r="K34" s="229">
        <v>20.271352061999998</v>
      </c>
      <c r="L34" s="229">
        <v>20.863770836</v>
      </c>
      <c r="M34" s="229">
        <v>19.399999999999999</v>
      </c>
      <c r="N34" s="229">
        <v>72.58064516129032</v>
      </c>
      <c r="O34" s="229">
        <v>71.373709016000006</v>
      </c>
      <c r="P34" s="231">
        <v>70.467878916999993</v>
      </c>
      <c r="Q34" s="231">
        <v>72.900000000000006</v>
      </c>
      <c r="R34" s="232">
        <v>124</v>
      </c>
      <c r="S34" s="232">
        <v>182</v>
      </c>
      <c r="T34" s="232">
        <v>211</v>
      </c>
      <c r="U34" s="232">
        <v>273</v>
      </c>
    </row>
    <row r="35" spans="1:21">
      <c r="A35" s="233" t="s">
        <v>67</v>
      </c>
      <c r="B35" s="225" t="s">
        <v>60</v>
      </c>
      <c r="C35" s="225" t="s">
        <v>60</v>
      </c>
      <c r="D35" s="225" t="s">
        <v>61</v>
      </c>
      <c r="E35" s="225" t="s">
        <v>61</v>
      </c>
      <c r="F35" s="225">
        <v>8.2901554404145088</v>
      </c>
      <c r="G35" s="225">
        <v>7.1390543215999998</v>
      </c>
      <c r="H35" s="225">
        <v>7.0409010260000002</v>
      </c>
      <c r="I35" s="225" t="s">
        <v>60</v>
      </c>
      <c r="J35" s="225">
        <v>12.435233160621761</v>
      </c>
      <c r="K35" s="225">
        <v>13.626163866000001</v>
      </c>
      <c r="L35" s="225">
        <v>14.257319011</v>
      </c>
      <c r="M35" s="239">
        <v>8.8000000000000007</v>
      </c>
      <c r="N35" s="225">
        <v>78.238341968911911</v>
      </c>
      <c r="O35" s="225">
        <v>78.963872557000002</v>
      </c>
      <c r="P35" s="226">
        <v>78.156631665999996</v>
      </c>
      <c r="Q35" s="226">
        <v>85.7</v>
      </c>
      <c r="R35" s="227">
        <v>193</v>
      </c>
      <c r="S35" s="227">
        <v>177</v>
      </c>
      <c r="T35" s="227">
        <v>157</v>
      </c>
      <c r="U35" s="227">
        <v>91</v>
      </c>
    </row>
    <row r="36" spans="1:21">
      <c r="A36" s="248" t="s">
        <v>15</v>
      </c>
      <c r="B36" s="243" t="s">
        <v>60</v>
      </c>
      <c r="C36" s="243" t="s">
        <v>22</v>
      </c>
      <c r="D36" s="243" t="s">
        <v>60</v>
      </c>
      <c r="E36" s="243" t="s">
        <v>60</v>
      </c>
      <c r="F36" s="243" t="s">
        <v>60</v>
      </c>
      <c r="G36" s="243" t="s">
        <v>60</v>
      </c>
      <c r="H36" s="243" t="s">
        <v>60</v>
      </c>
      <c r="I36" s="243" t="s">
        <v>60</v>
      </c>
      <c r="J36" s="243" t="s">
        <v>60</v>
      </c>
      <c r="K36" s="243" t="s">
        <v>60</v>
      </c>
      <c r="L36" s="243" t="s">
        <v>60</v>
      </c>
      <c r="M36" s="243" t="s">
        <v>60</v>
      </c>
      <c r="N36" s="243">
        <v>87.5</v>
      </c>
      <c r="O36" s="243">
        <v>89.504523047000006</v>
      </c>
      <c r="P36" s="244">
        <v>88.378802952000001</v>
      </c>
      <c r="Q36" s="244">
        <v>87.5</v>
      </c>
      <c r="R36" s="245">
        <v>24</v>
      </c>
      <c r="S36" s="245">
        <v>29</v>
      </c>
      <c r="T36" s="245">
        <v>31</v>
      </c>
      <c r="U36" s="245">
        <v>40</v>
      </c>
    </row>
    <row r="37" spans="1:21">
      <c r="A37" s="280" t="s">
        <v>23</v>
      </c>
      <c r="B37" s="280"/>
      <c r="C37" s="280"/>
      <c r="D37" s="280"/>
      <c r="E37" s="280"/>
      <c r="F37" s="280"/>
      <c r="G37" s="280"/>
      <c r="H37" s="280"/>
      <c r="I37" s="280"/>
      <c r="J37" s="280"/>
      <c r="K37" s="280"/>
      <c r="L37" s="280"/>
      <c r="M37" s="280"/>
      <c r="N37" s="280"/>
      <c r="O37" s="280"/>
      <c r="P37" s="280"/>
      <c r="Q37" s="280"/>
      <c r="R37" s="280"/>
      <c r="S37" s="280"/>
      <c r="T37" s="280"/>
      <c r="U37" s="280"/>
    </row>
    <row r="38" spans="1:21">
      <c r="A38" s="224" t="s">
        <v>59</v>
      </c>
      <c r="B38" s="225">
        <v>7.4652188666440455</v>
      </c>
      <c r="C38" s="225">
        <v>7.4823926118999999</v>
      </c>
      <c r="D38" s="225">
        <v>7.1258531960999996</v>
      </c>
      <c r="E38" s="225">
        <v>6.8725401150469265</v>
      </c>
      <c r="F38" s="225">
        <v>58.092975907702751</v>
      </c>
      <c r="G38" s="225">
        <v>56.318271332000002</v>
      </c>
      <c r="H38" s="225">
        <v>55.775329171000003</v>
      </c>
      <c r="I38" s="225">
        <v>54.102331214047837</v>
      </c>
      <c r="J38" s="225">
        <v>14.760773668137089</v>
      </c>
      <c r="K38" s="225">
        <v>15.712098352</v>
      </c>
      <c r="L38" s="225">
        <v>16.211422978000002</v>
      </c>
      <c r="M38" s="225">
        <v>16.40932485619134</v>
      </c>
      <c r="N38" s="225">
        <v>19.579233118425517</v>
      </c>
      <c r="O38" s="225">
        <v>20.404240901000001</v>
      </c>
      <c r="P38" s="226">
        <v>20.761869894</v>
      </c>
      <c r="Q38" s="226">
        <v>22.615803814713896</v>
      </c>
      <c r="R38" s="227">
        <v>2947</v>
      </c>
      <c r="S38" s="227">
        <v>3245</v>
      </c>
      <c r="T38" s="227">
        <v>3234</v>
      </c>
      <c r="U38" s="227">
        <v>3303</v>
      </c>
    </row>
    <row r="39" spans="1:21" ht="13.5" customHeight="1">
      <c r="A39" s="246" t="s">
        <v>168</v>
      </c>
      <c r="B39" s="37" t="s">
        <v>19</v>
      </c>
      <c r="C39" s="229"/>
      <c r="D39" s="231" t="s">
        <v>61</v>
      </c>
      <c r="E39" s="231" t="s">
        <v>61</v>
      </c>
      <c r="F39" s="37" t="s">
        <v>19</v>
      </c>
      <c r="G39" s="229">
        <v>39.045169995000002</v>
      </c>
      <c r="H39" s="231">
        <v>39.062505192000003</v>
      </c>
      <c r="I39" s="231">
        <v>43.3</v>
      </c>
      <c r="J39" s="37" t="s">
        <v>19</v>
      </c>
      <c r="K39" s="229">
        <v>46.700589956000002</v>
      </c>
      <c r="L39" s="231">
        <v>49.065302277000001</v>
      </c>
      <c r="M39" s="231">
        <v>43.3</v>
      </c>
      <c r="N39" s="37" t="s">
        <v>19</v>
      </c>
      <c r="O39" s="229">
        <v>11.498886358</v>
      </c>
      <c r="P39" s="231">
        <v>10.841911152</v>
      </c>
      <c r="Q39" s="249">
        <v>12.2</v>
      </c>
      <c r="R39" s="37" t="s">
        <v>19</v>
      </c>
      <c r="S39" s="232">
        <v>70</v>
      </c>
      <c r="T39" s="232">
        <v>69</v>
      </c>
      <c r="U39" s="232">
        <v>90</v>
      </c>
    </row>
    <row r="40" spans="1:21">
      <c r="A40" s="224" t="s">
        <v>62</v>
      </c>
      <c r="B40" s="225" t="s">
        <v>60</v>
      </c>
      <c r="C40" s="225" t="s">
        <v>60</v>
      </c>
      <c r="D40" s="225" t="s">
        <v>60</v>
      </c>
      <c r="E40" s="225" t="s">
        <v>60</v>
      </c>
      <c r="F40" s="225">
        <v>35.897435897435898</v>
      </c>
      <c r="G40" s="225">
        <v>36.619425814000003</v>
      </c>
      <c r="H40" s="225">
        <v>36.054140668999999</v>
      </c>
      <c r="I40" s="225">
        <v>27</v>
      </c>
      <c r="J40" s="225">
        <v>33.333333333333329</v>
      </c>
      <c r="K40" s="225">
        <v>33.407488549999997</v>
      </c>
      <c r="L40" s="225">
        <v>30.795195666000001</v>
      </c>
      <c r="M40" s="225">
        <v>29.2</v>
      </c>
      <c r="N40" s="225">
        <v>28.205128205128204</v>
      </c>
      <c r="O40" s="225">
        <v>29.454303244999998</v>
      </c>
      <c r="P40" s="226">
        <v>32.421248128000002</v>
      </c>
      <c r="Q40" s="226">
        <v>43.8</v>
      </c>
      <c r="R40" s="227">
        <v>39</v>
      </c>
      <c r="S40" s="227">
        <v>41</v>
      </c>
      <c r="T40" s="227">
        <v>40</v>
      </c>
      <c r="U40" s="227">
        <v>89</v>
      </c>
    </row>
    <row r="41" spans="1:21">
      <c r="A41" s="235" t="s">
        <v>63</v>
      </c>
      <c r="B41" s="229">
        <v>0.65104166666666674</v>
      </c>
      <c r="C41" s="229" t="s">
        <v>60</v>
      </c>
      <c r="D41" s="229">
        <v>0.56123420300000004</v>
      </c>
      <c r="E41" s="229" t="s">
        <v>60</v>
      </c>
      <c r="F41" s="229">
        <v>16.40625</v>
      </c>
      <c r="G41" s="229">
        <v>14.602529098</v>
      </c>
      <c r="H41" s="229">
        <v>15.380956020999999</v>
      </c>
      <c r="I41" s="229">
        <v>15.3</v>
      </c>
      <c r="J41" s="229">
        <v>22.005208333333336</v>
      </c>
      <c r="K41" s="229">
        <v>23.639789055000001</v>
      </c>
      <c r="L41" s="229">
        <v>24.470626328000002</v>
      </c>
      <c r="M41" s="229">
        <v>24</v>
      </c>
      <c r="N41" s="229">
        <v>60.9375</v>
      </c>
      <c r="O41" s="229">
        <v>61.111284720999997</v>
      </c>
      <c r="P41" s="231">
        <v>59.444743330000001</v>
      </c>
      <c r="Q41" s="231">
        <v>60.2</v>
      </c>
      <c r="R41" s="232">
        <v>768</v>
      </c>
      <c r="S41" s="232">
        <v>883</v>
      </c>
      <c r="T41" s="232">
        <v>914</v>
      </c>
      <c r="U41" s="232">
        <v>997</v>
      </c>
    </row>
    <row r="42" spans="1:21">
      <c r="A42" s="233" t="s">
        <v>64</v>
      </c>
      <c r="B42" s="225" t="s">
        <v>60</v>
      </c>
      <c r="C42" s="225" t="s">
        <v>60</v>
      </c>
      <c r="D42" s="225" t="s">
        <v>60</v>
      </c>
      <c r="E42" s="225" t="s">
        <v>60</v>
      </c>
      <c r="F42" s="225">
        <v>29.032258064516132</v>
      </c>
      <c r="G42" s="225">
        <v>27.336445350999998</v>
      </c>
      <c r="H42" s="225">
        <v>19.748322041000002</v>
      </c>
      <c r="I42" s="247">
        <v>24.4</v>
      </c>
      <c r="J42" s="225">
        <v>51.612903225806448</v>
      </c>
      <c r="K42" s="225">
        <v>51.206882172999997</v>
      </c>
      <c r="L42" s="225">
        <v>56.986263868000002</v>
      </c>
      <c r="M42" s="225">
        <v>51.2</v>
      </c>
      <c r="N42" s="225">
        <v>19.35483870967742</v>
      </c>
      <c r="O42" s="225">
        <v>20.896968639000001</v>
      </c>
      <c r="P42" s="225">
        <v>23.265414091</v>
      </c>
      <c r="Q42" s="247">
        <v>24.4</v>
      </c>
      <c r="R42" s="236">
        <v>31</v>
      </c>
      <c r="S42" s="227">
        <v>33</v>
      </c>
      <c r="T42" s="227">
        <v>35</v>
      </c>
      <c r="U42" s="227">
        <v>41</v>
      </c>
    </row>
    <row r="43" spans="1:21" ht="13.5">
      <c r="A43" s="235" t="s">
        <v>169</v>
      </c>
      <c r="B43" s="229"/>
      <c r="C43" s="229"/>
      <c r="D43" s="229"/>
      <c r="E43" s="229"/>
      <c r="F43" s="229"/>
      <c r="G43" s="229"/>
      <c r="H43" s="229"/>
      <c r="I43" s="229"/>
      <c r="J43" s="229"/>
      <c r="K43" s="229"/>
      <c r="L43" s="229"/>
      <c r="M43" s="229"/>
      <c r="N43" s="229"/>
      <c r="O43" s="229"/>
      <c r="P43" s="231"/>
      <c r="Q43" s="231"/>
      <c r="R43" s="232"/>
      <c r="S43" s="232"/>
      <c r="T43" s="232"/>
      <c r="U43" s="232"/>
    </row>
    <row r="44" spans="1:21">
      <c r="A44" s="233" t="s">
        <v>65</v>
      </c>
      <c r="B44" s="225" t="s">
        <v>60</v>
      </c>
      <c r="C44" s="225" t="s">
        <v>60</v>
      </c>
      <c r="D44" s="225" t="s">
        <v>60</v>
      </c>
      <c r="E44" s="225" t="s">
        <v>60</v>
      </c>
      <c r="F44" s="225">
        <v>25</v>
      </c>
      <c r="G44" s="225">
        <v>21.369004194999999</v>
      </c>
      <c r="H44" s="225">
        <v>23.076936245999999</v>
      </c>
      <c r="I44" s="225" t="s">
        <v>60</v>
      </c>
      <c r="J44" s="225">
        <v>30</v>
      </c>
      <c r="K44" s="225">
        <v>31.561810333</v>
      </c>
      <c r="L44" s="225">
        <v>35.26819476</v>
      </c>
      <c r="M44" s="247">
        <v>32</v>
      </c>
      <c r="N44" s="225">
        <v>43.75</v>
      </c>
      <c r="O44" s="225">
        <v>46.173986247000002</v>
      </c>
      <c r="P44" s="226">
        <v>40.975155714000003</v>
      </c>
      <c r="Q44" s="226">
        <v>52</v>
      </c>
      <c r="R44" s="227">
        <v>80</v>
      </c>
      <c r="S44" s="227">
        <v>70</v>
      </c>
      <c r="T44" s="227">
        <v>62</v>
      </c>
      <c r="U44" s="227">
        <v>25</v>
      </c>
    </row>
    <row r="45" spans="1:21">
      <c r="A45" s="237" t="s">
        <v>27</v>
      </c>
      <c r="B45" s="229" t="s">
        <v>60</v>
      </c>
      <c r="C45" s="229" t="s">
        <v>60</v>
      </c>
      <c r="D45" s="229" t="s">
        <v>60</v>
      </c>
      <c r="E45" s="229" t="s">
        <v>60</v>
      </c>
      <c r="F45" s="229">
        <v>27.027027027027028</v>
      </c>
      <c r="G45" s="229">
        <v>23.454699425000001</v>
      </c>
      <c r="H45" s="229">
        <v>22.652897000999999</v>
      </c>
      <c r="I45" s="229">
        <v>24.4</v>
      </c>
      <c r="J45" s="229">
        <v>27.027027027027028</v>
      </c>
      <c r="K45" s="229">
        <v>32.369770871999997</v>
      </c>
      <c r="L45" s="229">
        <v>32.705335941000001</v>
      </c>
      <c r="M45" s="229">
        <v>32</v>
      </c>
      <c r="N45" s="229">
        <v>45.045045045045043</v>
      </c>
      <c r="O45" s="229">
        <v>43.614173626000003</v>
      </c>
      <c r="P45" s="231">
        <v>44.135289935999999</v>
      </c>
      <c r="Q45" s="231">
        <v>43.1</v>
      </c>
      <c r="R45" s="232">
        <v>111</v>
      </c>
      <c r="S45" s="232">
        <v>146</v>
      </c>
      <c r="T45" s="232">
        <v>164</v>
      </c>
      <c r="U45" s="232">
        <v>197</v>
      </c>
    </row>
    <row r="46" spans="1:21">
      <c r="A46" s="233" t="s">
        <v>24</v>
      </c>
      <c r="B46" s="225" t="s">
        <v>60</v>
      </c>
      <c r="C46" s="225" t="s">
        <v>60</v>
      </c>
      <c r="D46" s="225" t="s">
        <v>60</v>
      </c>
      <c r="E46" s="225" t="s">
        <v>60</v>
      </c>
      <c r="F46" s="225">
        <v>18.75</v>
      </c>
      <c r="G46" s="225" t="s">
        <v>60</v>
      </c>
      <c r="H46" s="225">
        <v>12.577680436</v>
      </c>
      <c r="I46" s="247">
        <v>10.8</v>
      </c>
      <c r="J46" s="225">
        <v>28.125</v>
      </c>
      <c r="K46" s="225">
        <v>34.014923885000002</v>
      </c>
      <c r="L46" s="225">
        <v>33.386612286000002</v>
      </c>
      <c r="M46" s="225">
        <v>27.7</v>
      </c>
      <c r="N46" s="225">
        <v>56.25</v>
      </c>
      <c r="O46" s="225">
        <v>54.088640556000001</v>
      </c>
      <c r="P46" s="226">
        <v>53.586009320000002</v>
      </c>
      <c r="Q46" s="226">
        <v>61.4</v>
      </c>
      <c r="R46" s="227">
        <v>32</v>
      </c>
      <c r="S46" s="227">
        <v>42</v>
      </c>
      <c r="T46" s="227">
        <v>44</v>
      </c>
      <c r="U46" s="227">
        <v>83</v>
      </c>
    </row>
    <row r="47" spans="1:21">
      <c r="A47" s="235" t="s">
        <v>66</v>
      </c>
      <c r="B47" s="229"/>
      <c r="C47" s="229"/>
      <c r="D47" s="229"/>
      <c r="E47" s="229"/>
      <c r="F47" s="229"/>
      <c r="G47" s="229"/>
      <c r="H47" s="229"/>
      <c r="I47" s="229"/>
      <c r="J47" s="229"/>
      <c r="K47" s="229"/>
      <c r="L47" s="229"/>
      <c r="M47" s="229"/>
      <c r="N47" s="229"/>
      <c r="O47" s="229"/>
      <c r="P47" s="231"/>
      <c r="Q47" s="231"/>
      <c r="R47" s="232"/>
      <c r="S47" s="232"/>
      <c r="T47" s="232"/>
      <c r="U47" s="232"/>
    </row>
    <row r="48" spans="1:21">
      <c r="A48" s="233" t="s">
        <v>27</v>
      </c>
      <c r="B48" s="225" t="s">
        <v>60</v>
      </c>
      <c r="C48" s="225" t="s">
        <v>60</v>
      </c>
      <c r="D48" s="225" t="s">
        <v>61</v>
      </c>
      <c r="E48" s="225" t="s">
        <v>61</v>
      </c>
      <c r="F48" s="225">
        <v>28.767123287671232</v>
      </c>
      <c r="G48" s="225">
        <v>24.077475418999999</v>
      </c>
      <c r="H48" s="225">
        <v>27.034806424999999</v>
      </c>
      <c r="I48" s="225">
        <v>28.4</v>
      </c>
      <c r="J48" s="225">
        <v>31.506849315068493</v>
      </c>
      <c r="K48" s="225">
        <v>32.280583808000003</v>
      </c>
      <c r="L48" s="225">
        <v>30.409864351</v>
      </c>
      <c r="M48" s="225">
        <v>28.4</v>
      </c>
      <c r="N48" s="225">
        <v>38.356164383561641</v>
      </c>
      <c r="O48" s="225">
        <v>42.126183759</v>
      </c>
      <c r="P48" s="226">
        <v>40.844257411000001</v>
      </c>
      <c r="Q48" s="226">
        <v>43.2</v>
      </c>
      <c r="R48" s="227">
        <v>73</v>
      </c>
      <c r="S48" s="227">
        <v>99</v>
      </c>
      <c r="T48" s="227">
        <v>112</v>
      </c>
      <c r="U48" s="227">
        <v>148</v>
      </c>
    </row>
    <row r="49" spans="1:21">
      <c r="A49" s="237" t="s">
        <v>24</v>
      </c>
      <c r="B49" s="229" t="s">
        <v>60</v>
      </c>
      <c r="C49" s="229" t="s">
        <v>60</v>
      </c>
      <c r="D49" s="229" t="s">
        <v>60</v>
      </c>
      <c r="E49" s="229" t="s">
        <v>60</v>
      </c>
      <c r="F49" s="229">
        <v>12</v>
      </c>
      <c r="G49" s="229">
        <v>12.308637877000001</v>
      </c>
      <c r="H49" s="229">
        <v>12.106609047999999</v>
      </c>
      <c r="I49" s="229">
        <v>10.8</v>
      </c>
      <c r="J49" s="229">
        <v>22.400000000000002</v>
      </c>
      <c r="K49" s="229">
        <v>23.901052362000001</v>
      </c>
      <c r="L49" s="229">
        <v>25.493846443999999</v>
      </c>
      <c r="M49" s="229">
        <v>23.3</v>
      </c>
      <c r="N49" s="229">
        <v>64.8</v>
      </c>
      <c r="O49" s="229">
        <v>63.070540770999997</v>
      </c>
      <c r="P49" s="231">
        <v>61.572430206999996</v>
      </c>
      <c r="Q49" s="231">
        <v>65.599999999999994</v>
      </c>
      <c r="R49" s="232">
        <v>125</v>
      </c>
      <c r="S49" s="232">
        <v>175</v>
      </c>
      <c r="T49" s="232">
        <v>207</v>
      </c>
      <c r="U49" s="232">
        <v>279</v>
      </c>
    </row>
    <row r="50" spans="1:21">
      <c r="A50" s="233" t="s">
        <v>67</v>
      </c>
      <c r="B50" s="225" t="s">
        <v>60</v>
      </c>
      <c r="C50" s="225" t="s">
        <v>60</v>
      </c>
      <c r="D50" s="225" t="s">
        <v>60</v>
      </c>
      <c r="E50" s="225" t="s">
        <v>60</v>
      </c>
      <c r="F50" s="225">
        <v>7.9584775086505193</v>
      </c>
      <c r="G50" s="225">
        <v>6.8570131453999998</v>
      </c>
      <c r="H50" s="225">
        <v>7.9611708426999996</v>
      </c>
      <c r="I50" s="247">
        <v>4.9000000000000004</v>
      </c>
      <c r="J50" s="225">
        <v>12.45674740484429</v>
      </c>
      <c r="K50" s="225">
        <v>11.45156729</v>
      </c>
      <c r="L50" s="225">
        <v>9.7787422590999995</v>
      </c>
      <c r="M50" s="225">
        <v>7.7</v>
      </c>
      <c r="N50" s="225">
        <v>78.892733564013838</v>
      </c>
      <c r="O50" s="225">
        <v>81.37754425</v>
      </c>
      <c r="P50" s="226">
        <v>81.738429726999996</v>
      </c>
      <c r="Q50" s="226">
        <v>86.6</v>
      </c>
      <c r="R50" s="227">
        <v>289</v>
      </c>
      <c r="S50" s="227">
        <v>285</v>
      </c>
      <c r="T50" s="227">
        <v>260</v>
      </c>
      <c r="U50" s="227">
        <v>182</v>
      </c>
    </row>
    <row r="51" spans="1:21">
      <c r="A51" s="248" t="s">
        <v>15</v>
      </c>
      <c r="B51" s="243" t="s">
        <v>22</v>
      </c>
      <c r="C51" s="243" t="s">
        <v>22</v>
      </c>
      <c r="D51" s="243" t="s">
        <v>22</v>
      </c>
      <c r="E51" s="243" t="s">
        <v>22</v>
      </c>
      <c r="F51" s="243" t="s">
        <v>60</v>
      </c>
      <c r="G51" s="243" t="s">
        <v>60</v>
      </c>
      <c r="H51" s="243" t="s">
        <v>60</v>
      </c>
      <c r="I51" s="243" t="s">
        <v>60</v>
      </c>
      <c r="J51" s="243" t="s">
        <v>60</v>
      </c>
      <c r="K51" s="243" t="s">
        <v>60</v>
      </c>
      <c r="L51" s="243" t="s">
        <v>60</v>
      </c>
      <c r="M51" s="243" t="s">
        <v>60</v>
      </c>
      <c r="N51" s="243">
        <v>88.888888888888886</v>
      </c>
      <c r="O51" s="243">
        <v>90.069468845000003</v>
      </c>
      <c r="P51" s="244">
        <v>92.369126976000004</v>
      </c>
      <c r="Q51" s="244">
        <v>90.2</v>
      </c>
      <c r="R51" s="245">
        <v>27</v>
      </c>
      <c r="S51" s="245">
        <v>33</v>
      </c>
      <c r="T51" s="245">
        <v>31</v>
      </c>
      <c r="U51" s="245">
        <v>41</v>
      </c>
    </row>
    <row r="52" spans="1:21">
      <c r="A52" s="280" t="s">
        <v>162</v>
      </c>
      <c r="B52" s="280"/>
      <c r="C52" s="280"/>
      <c r="D52" s="280"/>
      <c r="E52" s="280"/>
      <c r="F52" s="280"/>
      <c r="G52" s="280"/>
      <c r="H52" s="280"/>
      <c r="I52" s="280"/>
      <c r="J52" s="280"/>
      <c r="K52" s="280"/>
      <c r="L52" s="280"/>
      <c r="M52" s="280"/>
      <c r="N52" s="280"/>
      <c r="O52" s="280"/>
      <c r="P52" s="280"/>
      <c r="Q52" s="280"/>
      <c r="R52" s="280"/>
      <c r="S52" s="280"/>
      <c r="T52" s="280"/>
      <c r="U52" s="280"/>
    </row>
    <row r="53" spans="1:21">
      <c r="A53" s="224" t="s">
        <v>59</v>
      </c>
      <c r="B53" s="10" t="s">
        <v>19</v>
      </c>
      <c r="C53" s="225">
        <v>4.8246110458000002</v>
      </c>
      <c r="D53" s="226">
        <v>4.5825689706999997</v>
      </c>
      <c r="E53" s="226">
        <v>4.6257512292842833</v>
      </c>
      <c r="F53" s="10" t="s">
        <v>19</v>
      </c>
      <c r="G53" s="225">
        <v>55.518757770999997</v>
      </c>
      <c r="H53" s="226">
        <v>54.133983141999998</v>
      </c>
      <c r="I53" s="226">
        <v>53.196139136769261</v>
      </c>
      <c r="J53" s="10" t="s">
        <v>19</v>
      </c>
      <c r="K53" s="225">
        <v>18.154850070999998</v>
      </c>
      <c r="L53" s="226">
        <v>19.276135789000001</v>
      </c>
      <c r="M53" s="226">
        <v>18.739755964305228</v>
      </c>
      <c r="N53" s="10" t="s">
        <v>19</v>
      </c>
      <c r="O53" s="225">
        <v>21.426541231000002</v>
      </c>
      <c r="P53" s="226">
        <v>21.894196293</v>
      </c>
      <c r="Q53" s="226">
        <v>23.438353669641231</v>
      </c>
      <c r="R53" s="10" t="s">
        <v>19</v>
      </c>
      <c r="S53" s="227">
        <v>5584</v>
      </c>
      <c r="T53" s="227">
        <v>5356</v>
      </c>
      <c r="U53" s="227">
        <v>5491</v>
      </c>
    </row>
    <row r="54" spans="1:21" ht="13.5" customHeight="1">
      <c r="A54" s="246" t="s">
        <v>168</v>
      </c>
      <c r="B54" s="37" t="s">
        <v>19</v>
      </c>
      <c r="C54" s="229" t="s">
        <v>61</v>
      </c>
      <c r="D54" s="229" t="s">
        <v>61</v>
      </c>
      <c r="E54" s="229" t="s">
        <v>61</v>
      </c>
      <c r="F54" s="37" t="s">
        <v>19</v>
      </c>
      <c r="G54" s="229">
        <v>33.591561888999998</v>
      </c>
      <c r="H54" s="231">
        <v>31.276013377000002</v>
      </c>
      <c r="I54" s="231">
        <v>38.200000000000003</v>
      </c>
      <c r="J54" s="37" t="s">
        <v>19</v>
      </c>
      <c r="K54" s="229">
        <v>54.592538245999997</v>
      </c>
      <c r="L54" s="231">
        <v>56.225842929999999</v>
      </c>
      <c r="M54" s="231">
        <v>49.3</v>
      </c>
      <c r="N54" s="37" t="s">
        <v>19</v>
      </c>
      <c r="O54" s="229">
        <v>10.801131966</v>
      </c>
      <c r="P54" s="231">
        <v>11.930769353000001</v>
      </c>
      <c r="Q54" s="231">
        <v>12</v>
      </c>
      <c r="R54" s="37" t="s">
        <v>19</v>
      </c>
      <c r="S54" s="232">
        <v>293</v>
      </c>
      <c r="T54" s="232">
        <v>294</v>
      </c>
      <c r="U54" s="232">
        <v>359</v>
      </c>
    </row>
    <row r="55" spans="1:21">
      <c r="A55" s="224" t="s">
        <v>62</v>
      </c>
      <c r="B55" s="10" t="s">
        <v>19</v>
      </c>
      <c r="C55" s="225" t="s">
        <v>61</v>
      </c>
      <c r="D55" s="225" t="s">
        <v>61</v>
      </c>
      <c r="E55" s="225" t="s">
        <v>61</v>
      </c>
      <c r="F55" s="10" t="s">
        <v>19</v>
      </c>
      <c r="G55" s="225">
        <v>30.916610823999999</v>
      </c>
      <c r="H55" s="226">
        <v>28.136581195000002</v>
      </c>
      <c r="I55" s="226">
        <v>24.8</v>
      </c>
      <c r="J55" s="10" t="s">
        <v>19</v>
      </c>
      <c r="K55" s="225">
        <v>33.626108875</v>
      </c>
      <c r="L55" s="226">
        <v>34.133514018</v>
      </c>
      <c r="M55" s="226">
        <v>30.7</v>
      </c>
      <c r="N55" s="10" t="s">
        <v>19</v>
      </c>
      <c r="O55" s="225">
        <v>35.158598605000002</v>
      </c>
      <c r="P55" s="226">
        <v>37.327628118</v>
      </c>
      <c r="Q55" s="226">
        <v>43.8</v>
      </c>
      <c r="R55" s="10" t="s">
        <v>19</v>
      </c>
      <c r="S55" s="227">
        <v>73</v>
      </c>
      <c r="T55" s="227">
        <v>66</v>
      </c>
      <c r="U55" s="227">
        <v>137</v>
      </c>
    </row>
    <row r="56" spans="1:21">
      <c r="A56" s="235" t="s">
        <v>63</v>
      </c>
      <c r="B56" s="37" t="s">
        <v>19</v>
      </c>
      <c r="C56" s="229">
        <v>0.3755915024</v>
      </c>
      <c r="D56" s="231">
        <v>0.41014466249999998</v>
      </c>
      <c r="E56" s="249">
        <v>0.3</v>
      </c>
      <c r="F56" s="37" t="s">
        <v>19</v>
      </c>
      <c r="G56" s="229">
        <v>12.866811262000001</v>
      </c>
      <c r="H56" s="231">
        <v>12.840644928</v>
      </c>
      <c r="I56" s="231">
        <v>12.8</v>
      </c>
      <c r="J56" s="37" t="s">
        <v>19</v>
      </c>
      <c r="K56" s="229">
        <v>23.688226126</v>
      </c>
      <c r="L56" s="231">
        <v>25.206236524000001</v>
      </c>
      <c r="M56" s="231">
        <v>24.1</v>
      </c>
      <c r="N56" s="37" t="s">
        <v>19</v>
      </c>
      <c r="O56" s="229">
        <v>62.918469574</v>
      </c>
      <c r="P56" s="231">
        <v>61.383025680000003</v>
      </c>
      <c r="Q56" s="231">
        <v>62.7</v>
      </c>
      <c r="R56" s="37" t="s">
        <v>19</v>
      </c>
      <c r="S56" s="232">
        <v>1474</v>
      </c>
      <c r="T56" s="232">
        <v>1464</v>
      </c>
      <c r="U56" s="232">
        <v>1582</v>
      </c>
    </row>
    <row r="57" spans="1:21">
      <c r="A57" s="233" t="s">
        <v>64</v>
      </c>
      <c r="B57" s="10" t="s">
        <v>19</v>
      </c>
      <c r="C57" s="225" t="s">
        <v>61</v>
      </c>
      <c r="D57" s="225" t="s">
        <v>61</v>
      </c>
      <c r="E57" s="225" t="s">
        <v>61</v>
      </c>
      <c r="F57" s="10" t="s">
        <v>19</v>
      </c>
      <c r="G57" s="225">
        <v>25.509317151000001</v>
      </c>
      <c r="H57" s="226">
        <v>21.084201422</v>
      </c>
      <c r="I57" s="226">
        <v>23.8</v>
      </c>
      <c r="J57" s="10" t="s">
        <v>19</v>
      </c>
      <c r="K57" s="225">
        <v>52.052480549999999</v>
      </c>
      <c r="L57" s="226">
        <v>58.321621219000001</v>
      </c>
      <c r="M57" s="226">
        <v>55.6</v>
      </c>
      <c r="N57" s="10" t="s">
        <v>19</v>
      </c>
      <c r="O57" s="225">
        <v>22.267776211000001</v>
      </c>
      <c r="P57" s="226">
        <v>20.594177359</v>
      </c>
      <c r="Q57" s="226">
        <v>20.6</v>
      </c>
      <c r="R57" s="10" t="s">
        <v>19</v>
      </c>
      <c r="S57" s="227">
        <v>58</v>
      </c>
      <c r="T57" s="227">
        <v>57</v>
      </c>
      <c r="U57" s="227">
        <v>63</v>
      </c>
    </row>
    <row r="58" spans="1:21" ht="13.5">
      <c r="A58" s="235" t="s">
        <v>169</v>
      </c>
      <c r="B58" s="37"/>
      <c r="C58" s="229"/>
      <c r="D58" s="229"/>
      <c r="E58" s="229"/>
      <c r="F58" s="37"/>
      <c r="G58" s="229"/>
      <c r="H58" s="231"/>
      <c r="I58" s="231"/>
      <c r="J58" s="37"/>
      <c r="K58" s="229"/>
      <c r="L58" s="231"/>
      <c r="M58" s="231"/>
      <c r="N58" s="37"/>
      <c r="O58" s="229"/>
      <c r="P58" s="231"/>
      <c r="Q58" s="231"/>
      <c r="R58" s="37"/>
      <c r="S58" s="232"/>
      <c r="T58" s="232"/>
      <c r="U58" s="232"/>
    </row>
    <row r="59" spans="1:21">
      <c r="A59" s="233" t="s">
        <v>65</v>
      </c>
      <c r="B59" s="10" t="s">
        <v>19</v>
      </c>
      <c r="C59" s="225" t="s">
        <v>61</v>
      </c>
      <c r="D59" s="225" t="s">
        <v>61</v>
      </c>
      <c r="E59" s="225" t="s">
        <v>61</v>
      </c>
      <c r="F59" s="10" t="s">
        <v>19</v>
      </c>
      <c r="G59" s="225">
        <v>18.249923693</v>
      </c>
      <c r="H59" s="226">
        <v>19.228409013</v>
      </c>
      <c r="I59" s="247">
        <v>18.2</v>
      </c>
      <c r="J59" s="10" t="s">
        <v>19</v>
      </c>
      <c r="K59" s="225">
        <v>29.294105511000001</v>
      </c>
      <c r="L59" s="226">
        <v>33.830472004999997</v>
      </c>
      <c r="M59" s="226">
        <v>34.1</v>
      </c>
      <c r="N59" s="10" t="s">
        <v>19</v>
      </c>
      <c r="O59" s="225">
        <v>52.037127390999999</v>
      </c>
      <c r="P59" s="226">
        <v>46.485678493999998</v>
      </c>
      <c r="Q59" s="226">
        <v>47.7</v>
      </c>
      <c r="R59" s="10" t="s">
        <v>19</v>
      </c>
      <c r="S59" s="227">
        <v>136</v>
      </c>
      <c r="T59" s="227">
        <v>117</v>
      </c>
      <c r="U59" s="227">
        <v>44</v>
      </c>
    </row>
    <row r="60" spans="1:21">
      <c r="A60" s="237" t="s">
        <v>27</v>
      </c>
      <c r="B60" s="37" t="s">
        <v>19</v>
      </c>
      <c r="C60" s="229" t="s">
        <v>61</v>
      </c>
      <c r="D60" s="229" t="s">
        <v>61</v>
      </c>
      <c r="E60" s="229" t="s">
        <v>61</v>
      </c>
      <c r="F60" s="37" t="s">
        <v>19</v>
      </c>
      <c r="G60" s="229">
        <v>18.718039594</v>
      </c>
      <c r="H60" s="231">
        <v>17.340529816</v>
      </c>
      <c r="I60" s="231">
        <v>19.2</v>
      </c>
      <c r="J60" s="37" t="s">
        <v>19</v>
      </c>
      <c r="K60" s="229">
        <v>30.863151795</v>
      </c>
      <c r="L60" s="231">
        <v>32.525107294999998</v>
      </c>
      <c r="M60" s="231">
        <v>31.8</v>
      </c>
      <c r="N60" s="37" t="s">
        <v>19</v>
      </c>
      <c r="O60" s="229">
        <v>50.020977522999999</v>
      </c>
      <c r="P60" s="231">
        <v>49.698988616999998</v>
      </c>
      <c r="Q60" s="231">
        <v>48.4</v>
      </c>
      <c r="R60" s="37" t="s">
        <v>19</v>
      </c>
      <c r="S60" s="232">
        <v>275</v>
      </c>
      <c r="T60" s="232">
        <v>293</v>
      </c>
      <c r="U60" s="232">
        <v>343</v>
      </c>
    </row>
    <row r="61" spans="1:21">
      <c r="A61" s="233" t="s">
        <v>24</v>
      </c>
      <c r="B61" s="10" t="s">
        <v>19</v>
      </c>
      <c r="C61" s="225" t="s">
        <v>61</v>
      </c>
      <c r="D61" s="225" t="s">
        <v>61</v>
      </c>
      <c r="E61" s="225" t="s">
        <v>61</v>
      </c>
      <c r="F61" s="10" t="s">
        <v>19</v>
      </c>
      <c r="G61" s="225">
        <v>8.720471302</v>
      </c>
      <c r="H61" s="226">
        <v>7.9050273623000002</v>
      </c>
      <c r="I61" s="226">
        <v>7.2</v>
      </c>
      <c r="J61" s="10" t="s">
        <v>19</v>
      </c>
      <c r="K61" s="225">
        <v>28.261921219000001</v>
      </c>
      <c r="L61" s="226">
        <v>27.991831506</v>
      </c>
      <c r="M61" s="226">
        <v>24.1</v>
      </c>
      <c r="N61" s="10" t="s">
        <v>19</v>
      </c>
      <c r="O61" s="225">
        <v>62.673361546000002</v>
      </c>
      <c r="P61" s="226">
        <v>63.868105575000001</v>
      </c>
      <c r="Q61" s="226">
        <v>68.099999999999994</v>
      </c>
      <c r="R61" s="10" t="s">
        <v>19</v>
      </c>
      <c r="S61" s="227">
        <v>95</v>
      </c>
      <c r="T61" s="227">
        <v>109</v>
      </c>
      <c r="U61" s="227">
        <v>166</v>
      </c>
    </row>
    <row r="62" spans="1:21">
      <c r="A62" s="235" t="s">
        <v>66</v>
      </c>
      <c r="B62" s="37"/>
      <c r="C62" s="229"/>
      <c r="D62" s="229"/>
      <c r="E62" s="229"/>
      <c r="F62" s="37"/>
      <c r="G62" s="229"/>
      <c r="H62" s="231"/>
      <c r="I62" s="231"/>
      <c r="J62" s="37"/>
      <c r="K62" s="229"/>
      <c r="L62" s="231"/>
      <c r="M62" s="231"/>
      <c r="N62" s="37"/>
      <c r="O62" s="229"/>
      <c r="P62" s="231"/>
      <c r="Q62" s="231"/>
      <c r="R62" s="37"/>
      <c r="S62" s="232"/>
      <c r="T62" s="232"/>
      <c r="U62" s="232"/>
    </row>
    <row r="63" spans="1:21">
      <c r="A63" s="233" t="s">
        <v>27</v>
      </c>
      <c r="B63" s="10" t="s">
        <v>19</v>
      </c>
      <c r="C63" s="225" t="s">
        <v>61</v>
      </c>
      <c r="D63" s="225" t="s">
        <v>61</v>
      </c>
      <c r="E63" s="225" t="s">
        <v>61</v>
      </c>
      <c r="F63" s="10" t="s">
        <v>19</v>
      </c>
      <c r="G63" s="225">
        <v>21.903064358999998</v>
      </c>
      <c r="H63" s="226">
        <v>22.201042816000001</v>
      </c>
      <c r="I63" s="226">
        <v>24.2</v>
      </c>
      <c r="J63" s="10" t="s">
        <v>19</v>
      </c>
      <c r="K63" s="225">
        <v>32.162926149</v>
      </c>
      <c r="L63" s="226">
        <v>32.180377315000001</v>
      </c>
      <c r="M63" s="226">
        <v>29.9</v>
      </c>
      <c r="N63" s="10" t="s">
        <v>19</v>
      </c>
      <c r="O63" s="225">
        <v>44.171112162999997</v>
      </c>
      <c r="P63" s="226">
        <v>44.464569136999998</v>
      </c>
      <c r="Q63" s="226">
        <v>45.5</v>
      </c>
      <c r="R63" s="10" t="s">
        <v>19</v>
      </c>
      <c r="S63" s="227">
        <v>152</v>
      </c>
      <c r="T63" s="227">
        <v>158</v>
      </c>
      <c r="U63" s="227">
        <v>211</v>
      </c>
    </row>
    <row r="64" spans="1:21">
      <c r="A64" s="237" t="s">
        <v>24</v>
      </c>
      <c r="B64" s="37" t="s">
        <v>19</v>
      </c>
      <c r="C64" s="229" t="s">
        <v>61</v>
      </c>
      <c r="D64" s="229" t="s">
        <v>61</v>
      </c>
      <c r="E64" s="229" t="s">
        <v>61</v>
      </c>
      <c r="F64" s="37" t="s">
        <v>19</v>
      </c>
      <c r="G64" s="229">
        <v>9.5884487391000004</v>
      </c>
      <c r="H64" s="231">
        <v>9.7166323547999998</v>
      </c>
      <c r="I64" s="231">
        <v>8.6</v>
      </c>
      <c r="J64" s="37" t="s">
        <v>19</v>
      </c>
      <c r="K64" s="229">
        <v>22.487197373000001</v>
      </c>
      <c r="L64" s="231">
        <v>23.219252202</v>
      </c>
      <c r="M64" s="231">
        <v>21.3</v>
      </c>
      <c r="N64" s="37" t="s">
        <v>19</v>
      </c>
      <c r="O64" s="229">
        <v>67.246222305000003</v>
      </c>
      <c r="P64" s="231">
        <v>66.305973542999993</v>
      </c>
      <c r="Q64" s="231">
        <v>69.599999999999994</v>
      </c>
      <c r="R64" s="37" t="s">
        <v>19</v>
      </c>
      <c r="S64" s="232">
        <v>298</v>
      </c>
      <c r="T64" s="232">
        <v>331</v>
      </c>
      <c r="U64" s="232">
        <v>451</v>
      </c>
    </row>
    <row r="65" spans="1:21">
      <c r="A65" s="233" t="s">
        <v>67</v>
      </c>
      <c r="B65" s="10" t="s">
        <v>19</v>
      </c>
      <c r="C65" s="225" t="s">
        <v>61</v>
      </c>
      <c r="D65" s="225" t="s">
        <v>61</v>
      </c>
      <c r="E65" s="225" t="s">
        <v>61</v>
      </c>
      <c r="F65" s="10" t="s">
        <v>19</v>
      </c>
      <c r="G65" s="225">
        <v>6.5311048190000003</v>
      </c>
      <c r="H65" s="226">
        <v>7.3667170238999997</v>
      </c>
      <c r="I65" s="226">
        <v>4.5999999999999996</v>
      </c>
      <c r="J65" s="10" t="s">
        <v>19</v>
      </c>
      <c r="K65" s="225">
        <v>11.999360641000001</v>
      </c>
      <c r="L65" s="226">
        <v>11.215240044</v>
      </c>
      <c r="M65" s="226">
        <v>7.6</v>
      </c>
      <c r="N65" s="10" t="s">
        <v>19</v>
      </c>
      <c r="O65" s="225">
        <v>81.232160363000006</v>
      </c>
      <c r="P65" s="226">
        <v>80.863489845000004</v>
      </c>
      <c r="Q65" s="226">
        <v>87.3</v>
      </c>
      <c r="R65" s="10" t="s">
        <v>19</v>
      </c>
      <c r="S65" s="227">
        <v>409</v>
      </c>
      <c r="T65" s="227">
        <v>352</v>
      </c>
      <c r="U65" s="227">
        <v>237</v>
      </c>
    </row>
    <row r="66" spans="1:21">
      <c r="A66" s="248" t="s">
        <v>15</v>
      </c>
      <c r="B66" s="37" t="s">
        <v>19</v>
      </c>
      <c r="C66" s="229" t="s">
        <v>61</v>
      </c>
      <c r="D66" s="229" t="s">
        <v>61</v>
      </c>
      <c r="E66" s="229" t="s">
        <v>61</v>
      </c>
      <c r="F66" s="37" t="s">
        <v>19</v>
      </c>
      <c r="G66" s="243" t="s">
        <v>61</v>
      </c>
      <c r="H66" s="231" t="s">
        <v>61</v>
      </c>
      <c r="I66" s="231" t="s">
        <v>61</v>
      </c>
      <c r="J66" s="37" t="s">
        <v>19</v>
      </c>
      <c r="K66" s="243" t="s">
        <v>61</v>
      </c>
      <c r="L66" s="231" t="s">
        <v>61</v>
      </c>
      <c r="M66" s="231" t="s">
        <v>61</v>
      </c>
      <c r="N66" s="37" t="s">
        <v>19</v>
      </c>
      <c r="O66" s="243">
        <v>91.376713201000001</v>
      </c>
      <c r="P66" s="231">
        <v>90.516231282000007</v>
      </c>
      <c r="Q66" s="231">
        <v>89.6</v>
      </c>
      <c r="R66" s="37" t="s">
        <v>19</v>
      </c>
      <c r="S66" s="245">
        <v>51</v>
      </c>
      <c r="T66" s="245">
        <v>47</v>
      </c>
      <c r="U66" s="245">
        <v>67</v>
      </c>
    </row>
    <row r="67" spans="1:21">
      <c r="A67" s="280" t="s">
        <v>163</v>
      </c>
      <c r="B67" s="280"/>
      <c r="C67" s="280"/>
      <c r="D67" s="280"/>
      <c r="E67" s="280"/>
      <c r="F67" s="280"/>
      <c r="G67" s="280"/>
      <c r="H67" s="280"/>
      <c r="I67" s="280"/>
      <c r="J67" s="280"/>
      <c r="K67" s="280"/>
      <c r="L67" s="280"/>
      <c r="M67" s="280"/>
      <c r="N67" s="280"/>
      <c r="O67" s="280"/>
      <c r="P67" s="280"/>
      <c r="Q67" s="280"/>
      <c r="R67" s="280"/>
      <c r="S67" s="280"/>
      <c r="T67" s="280"/>
      <c r="U67" s="280"/>
    </row>
    <row r="68" spans="1:21">
      <c r="A68" s="224" t="s">
        <v>59</v>
      </c>
      <c r="B68" s="10" t="s">
        <v>19</v>
      </c>
      <c r="C68" s="225">
        <v>16.907089039999999</v>
      </c>
      <c r="D68" s="226">
        <v>15.006296473000001</v>
      </c>
      <c r="E68" s="226">
        <v>16.063084112149532</v>
      </c>
      <c r="F68" s="10" t="s">
        <v>19</v>
      </c>
      <c r="G68" s="225">
        <v>57.552467618999998</v>
      </c>
      <c r="H68" s="226">
        <v>55.644087165000002</v>
      </c>
      <c r="I68" s="226">
        <v>54.556074766355145</v>
      </c>
      <c r="J68" s="10" t="s">
        <v>19</v>
      </c>
      <c r="K68" s="225">
        <v>10.760077763</v>
      </c>
      <c r="L68" s="226">
        <v>12.714513349000001</v>
      </c>
      <c r="M68" s="226">
        <v>12.149532710280374</v>
      </c>
      <c r="N68" s="10" t="s">
        <v>19</v>
      </c>
      <c r="O68" s="225">
        <v>14.603639928</v>
      </c>
      <c r="P68" s="226">
        <v>16.375404838000001</v>
      </c>
      <c r="Q68" s="226">
        <v>17.172897196261683</v>
      </c>
      <c r="R68" s="10" t="s">
        <v>19</v>
      </c>
      <c r="S68" s="227">
        <v>1419</v>
      </c>
      <c r="T68" s="227">
        <v>1690</v>
      </c>
      <c r="U68" s="227">
        <v>1712</v>
      </c>
    </row>
    <row r="69" spans="1:21" ht="13.5" customHeight="1">
      <c r="A69" s="246" t="s">
        <v>168</v>
      </c>
      <c r="B69" s="37" t="s">
        <v>19</v>
      </c>
      <c r="C69" s="229" t="s">
        <v>61</v>
      </c>
      <c r="D69" s="229" t="s">
        <v>61</v>
      </c>
      <c r="E69" s="229" t="s">
        <v>61</v>
      </c>
      <c r="F69" s="37" t="s">
        <v>19</v>
      </c>
      <c r="G69" s="229">
        <v>34.218878033000003</v>
      </c>
      <c r="H69" s="231">
        <v>36.905344851000002</v>
      </c>
      <c r="I69" s="231">
        <v>35.799999999999997</v>
      </c>
      <c r="J69" s="37" t="s">
        <v>19</v>
      </c>
      <c r="K69" s="229">
        <v>49.37434081</v>
      </c>
      <c r="L69" s="231">
        <v>49.510885692000002</v>
      </c>
      <c r="M69" s="231">
        <v>41.5</v>
      </c>
      <c r="N69" s="37" t="s">
        <v>19</v>
      </c>
      <c r="O69" s="229" t="s">
        <v>61</v>
      </c>
      <c r="P69" s="231">
        <v>11.226716529999999</v>
      </c>
      <c r="Q69" s="249">
        <v>20.8</v>
      </c>
      <c r="R69" s="37" t="s">
        <v>19</v>
      </c>
      <c r="S69" s="232">
        <v>35</v>
      </c>
      <c r="T69" s="232">
        <v>46</v>
      </c>
      <c r="U69" s="232">
        <v>53</v>
      </c>
    </row>
    <row r="70" spans="1:21">
      <c r="A70" s="224" t="s">
        <v>62</v>
      </c>
      <c r="B70" s="10" t="s">
        <v>19</v>
      </c>
      <c r="C70" s="225" t="s">
        <v>61</v>
      </c>
      <c r="D70" s="225" t="s">
        <v>61</v>
      </c>
      <c r="E70" s="225" t="s">
        <v>61</v>
      </c>
      <c r="F70" s="10" t="s">
        <v>19</v>
      </c>
      <c r="G70" s="225" t="s">
        <v>61</v>
      </c>
      <c r="H70" s="226" t="s">
        <v>61</v>
      </c>
      <c r="I70" s="226" t="s">
        <v>61</v>
      </c>
      <c r="J70" s="10" t="s">
        <v>19</v>
      </c>
      <c r="K70" s="225" t="s">
        <v>61</v>
      </c>
      <c r="L70" s="226" t="s">
        <v>61</v>
      </c>
      <c r="M70" s="247">
        <v>28</v>
      </c>
      <c r="N70" s="10" t="s">
        <v>19</v>
      </c>
      <c r="O70" s="225" t="s">
        <v>61</v>
      </c>
      <c r="P70" s="226" t="s">
        <v>61</v>
      </c>
      <c r="Q70" s="226">
        <v>52</v>
      </c>
      <c r="R70" s="10" t="s">
        <v>19</v>
      </c>
      <c r="S70" s="227">
        <v>8</v>
      </c>
      <c r="T70" s="227">
        <v>10</v>
      </c>
      <c r="U70" s="227">
        <v>25</v>
      </c>
    </row>
    <row r="71" spans="1:21">
      <c r="A71" s="235" t="s">
        <v>63</v>
      </c>
      <c r="B71" s="37" t="s">
        <v>19</v>
      </c>
      <c r="C71" s="229" t="s">
        <v>61</v>
      </c>
      <c r="D71" s="229" t="s">
        <v>61</v>
      </c>
      <c r="E71" s="229" t="s">
        <v>61</v>
      </c>
      <c r="F71" s="37" t="s">
        <v>19</v>
      </c>
      <c r="G71" s="229">
        <v>14.910162713</v>
      </c>
      <c r="H71" s="231">
        <v>14.286845073</v>
      </c>
      <c r="I71" s="231">
        <v>14.3</v>
      </c>
      <c r="J71" s="37" t="s">
        <v>19</v>
      </c>
      <c r="K71" s="229">
        <v>22.515588201</v>
      </c>
      <c r="L71" s="231">
        <v>24.288674875000002</v>
      </c>
      <c r="M71" s="231">
        <v>22.4</v>
      </c>
      <c r="N71" s="37" t="s">
        <v>19</v>
      </c>
      <c r="O71" s="229">
        <v>61.219127102000002</v>
      </c>
      <c r="P71" s="231">
        <v>60.345428093000002</v>
      </c>
      <c r="Q71" s="231">
        <v>62.7</v>
      </c>
      <c r="R71" s="37" t="s">
        <v>19</v>
      </c>
      <c r="S71" s="232">
        <v>236</v>
      </c>
      <c r="T71" s="232">
        <v>322</v>
      </c>
      <c r="U71" s="232">
        <v>308</v>
      </c>
    </row>
    <row r="72" spans="1:21">
      <c r="A72" s="233" t="s">
        <v>64</v>
      </c>
      <c r="B72" s="10" t="s">
        <v>19</v>
      </c>
      <c r="C72" s="225" t="s">
        <v>61</v>
      </c>
      <c r="D72" s="225" t="s">
        <v>61</v>
      </c>
      <c r="E72" s="225" t="s">
        <v>61</v>
      </c>
      <c r="F72" s="10" t="s">
        <v>19</v>
      </c>
      <c r="G72" s="225" t="s">
        <v>61</v>
      </c>
      <c r="H72" s="226" t="s">
        <v>61</v>
      </c>
      <c r="I72" s="226" t="s">
        <v>61</v>
      </c>
      <c r="J72" s="10" t="s">
        <v>19</v>
      </c>
      <c r="K72" s="225" t="s">
        <v>61</v>
      </c>
      <c r="L72" s="226" t="s">
        <v>61</v>
      </c>
      <c r="M72" s="226" t="s">
        <v>61</v>
      </c>
      <c r="N72" s="10" t="s">
        <v>19</v>
      </c>
      <c r="O72" s="225" t="s">
        <v>61</v>
      </c>
      <c r="P72" s="226" t="s">
        <v>61</v>
      </c>
      <c r="Q72" s="226" t="s">
        <v>61</v>
      </c>
      <c r="R72" s="10" t="s">
        <v>19</v>
      </c>
      <c r="S72" s="227">
        <v>6</v>
      </c>
      <c r="T72" s="227">
        <v>7</v>
      </c>
      <c r="U72" s="227" t="s">
        <v>61</v>
      </c>
    </row>
    <row r="73" spans="1:21" ht="13.5">
      <c r="A73" s="235" t="s">
        <v>169</v>
      </c>
      <c r="B73" s="37"/>
      <c r="C73" s="229"/>
      <c r="D73" s="229"/>
      <c r="E73" s="229"/>
      <c r="F73" s="37"/>
      <c r="G73" s="229"/>
      <c r="H73" s="231"/>
      <c r="I73" s="231"/>
      <c r="J73" s="37"/>
      <c r="K73" s="229"/>
      <c r="L73" s="231"/>
      <c r="M73" s="231"/>
      <c r="N73" s="37"/>
      <c r="O73" s="229"/>
      <c r="P73" s="231"/>
      <c r="Q73" s="231"/>
      <c r="R73" s="37"/>
      <c r="S73" s="232"/>
      <c r="T73" s="232"/>
      <c r="U73" s="232"/>
    </row>
    <row r="74" spans="1:21">
      <c r="A74" s="233" t="s">
        <v>65</v>
      </c>
      <c r="B74" s="10" t="s">
        <v>19</v>
      </c>
      <c r="C74" s="225" t="s">
        <v>61</v>
      </c>
      <c r="D74" s="225" t="s">
        <v>61</v>
      </c>
      <c r="E74" s="225" t="s">
        <v>61</v>
      </c>
      <c r="F74" s="10" t="s">
        <v>19</v>
      </c>
      <c r="G74" s="225" t="s">
        <v>61</v>
      </c>
      <c r="H74" s="225" t="s">
        <v>61</v>
      </c>
      <c r="I74" s="226" t="s">
        <v>61</v>
      </c>
      <c r="J74" s="10" t="s">
        <v>19</v>
      </c>
      <c r="K74" s="225">
        <v>30.776588745000002</v>
      </c>
      <c r="L74" s="226">
        <v>31.05368099</v>
      </c>
      <c r="M74" s="226" t="s">
        <v>61</v>
      </c>
      <c r="N74" s="10" t="s">
        <v>19</v>
      </c>
      <c r="O74" s="225">
        <v>46.396708656000001</v>
      </c>
      <c r="P74" s="226">
        <v>46.035029004999998</v>
      </c>
      <c r="Q74" s="226" t="s">
        <v>61</v>
      </c>
      <c r="R74" s="10" t="s">
        <v>19</v>
      </c>
      <c r="S74" s="227">
        <v>17</v>
      </c>
      <c r="T74" s="227">
        <v>19</v>
      </c>
      <c r="U74" s="227" t="s">
        <v>61</v>
      </c>
    </row>
    <row r="75" spans="1:21">
      <c r="A75" s="237" t="s">
        <v>27</v>
      </c>
      <c r="B75" s="37" t="s">
        <v>19</v>
      </c>
      <c r="C75" s="229" t="s">
        <v>61</v>
      </c>
      <c r="D75" s="229" t="s">
        <v>61</v>
      </c>
      <c r="E75" s="229" t="s">
        <v>61</v>
      </c>
      <c r="F75" s="37" t="s">
        <v>19</v>
      </c>
      <c r="G75" s="229">
        <v>20.386485565000001</v>
      </c>
      <c r="H75" s="231">
        <v>20.382542304000001</v>
      </c>
      <c r="I75" s="231">
        <v>19.7</v>
      </c>
      <c r="J75" s="37" t="s">
        <v>19</v>
      </c>
      <c r="K75" s="229">
        <v>29.090134022000001</v>
      </c>
      <c r="L75" s="231">
        <v>32.407760854999999</v>
      </c>
      <c r="M75" s="231">
        <v>26.2</v>
      </c>
      <c r="N75" s="37" t="s">
        <v>19</v>
      </c>
      <c r="O75" s="229">
        <v>49.215306879000003</v>
      </c>
      <c r="P75" s="231">
        <v>46.185912950000002</v>
      </c>
      <c r="Q75" s="231">
        <v>52.5</v>
      </c>
      <c r="R75" s="37" t="s">
        <v>19</v>
      </c>
      <c r="S75" s="232">
        <v>40</v>
      </c>
      <c r="T75" s="232">
        <v>60</v>
      </c>
      <c r="U75" s="232">
        <v>61</v>
      </c>
    </row>
    <row r="76" spans="1:21">
      <c r="A76" s="233" t="s">
        <v>24</v>
      </c>
      <c r="B76" s="10" t="s">
        <v>19</v>
      </c>
      <c r="C76" s="225" t="s">
        <v>61</v>
      </c>
      <c r="D76" s="225" t="s">
        <v>61</v>
      </c>
      <c r="E76" s="225" t="s">
        <v>61</v>
      </c>
      <c r="F76" s="10" t="s">
        <v>19</v>
      </c>
      <c r="G76" s="225" t="s">
        <v>61</v>
      </c>
      <c r="H76" s="225" t="s">
        <v>61</v>
      </c>
      <c r="I76" s="225" t="s">
        <v>61</v>
      </c>
      <c r="J76" s="10" t="s">
        <v>19</v>
      </c>
      <c r="K76" s="225" t="s">
        <v>61</v>
      </c>
      <c r="L76" s="226">
        <v>28.735633859</v>
      </c>
      <c r="M76" s="247">
        <v>23.5</v>
      </c>
      <c r="N76" s="10" t="s">
        <v>19</v>
      </c>
      <c r="O76" s="225">
        <v>66.481939443000002</v>
      </c>
      <c r="P76" s="226">
        <v>59.451760632000003</v>
      </c>
      <c r="Q76" s="226">
        <v>67.599999999999994</v>
      </c>
      <c r="R76" s="10" t="s">
        <v>19</v>
      </c>
      <c r="S76" s="227">
        <v>18</v>
      </c>
      <c r="T76" s="227">
        <v>23</v>
      </c>
      <c r="U76" s="227">
        <v>34</v>
      </c>
    </row>
    <row r="77" spans="1:21">
      <c r="A77" s="235" t="s">
        <v>66</v>
      </c>
      <c r="B77" s="37"/>
      <c r="C77" s="229"/>
      <c r="D77" s="229"/>
      <c r="E77" s="229"/>
      <c r="F77" s="37"/>
      <c r="G77" s="229"/>
      <c r="H77" s="231"/>
      <c r="I77" s="231"/>
      <c r="J77" s="37"/>
      <c r="K77" s="229"/>
      <c r="L77" s="231"/>
      <c r="M77" s="231"/>
      <c r="N77" s="37"/>
      <c r="O77" s="229"/>
      <c r="P77" s="231"/>
      <c r="Q77" s="231"/>
      <c r="R77" s="37"/>
      <c r="S77" s="232"/>
      <c r="T77" s="232"/>
      <c r="U77" s="232"/>
    </row>
    <row r="78" spans="1:21">
      <c r="A78" s="233" t="s">
        <v>27</v>
      </c>
      <c r="B78" s="10" t="s">
        <v>19</v>
      </c>
      <c r="C78" s="225" t="s">
        <v>61</v>
      </c>
      <c r="D78" s="225" t="s">
        <v>61</v>
      </c>
      <c r="E78" s="225" t="s">
        <v>61</v>
      </c>
      <c r="F78" s="10" t="s">
        <v>19</v>
      </c>
      <c r="G78" s="225">
        <v>20.299394020000001</v>
      </c>
      <c r="H78" s="226">
        <v>23.172877292999999</v>
      </c>
      <c r="I78" s="226">
        <v>26</v>
      </c>
      <c r="J78" s="10" t="s">
        <v>19</v>
      </c>
      <c r="K78" s="225">
        <v>27.373375915</v>
      </c>
      <c r="L78" s="226">
        <v>29.198534229</v>
      </c>
      <c r="M78" s="226">
        <v>26</v>
      </c>
      <c r="N78" s="10" t="s">
        <v>19</v>
      </c>
      <c r="O78" s="225">
        <v>49.340556898999999</v>
      </c>
      <c r="P78" s="226">
        <v>45.929333120000003</v>
      </c>
      <c r="Q78" s="226">
        <v>50</v>
      </c>
      <c r="R78" s="10" t="s">
        <v>19</v>
      </c>
      <c r="S78" s="227">
        <v>33</v>
      </c>
      <c r="T78" s="227">
        <v>46</v>
      </c>
      <c r="U78" s="227">
        <v>50</v>
      </c>
    </row>
    <row r="79" spans="1:21">
      <c r="A79" s="237" t="s">
        <v>24</v>
      </c>
      <c r="B79" s="37" t="s">
        <v>19</v>
      </c>
      <c r="C79" s="229" t="s">
        <v>61</v>
      </c>
      <c r="D79" s="229" t="s">
        <v>61</v>
      </c>
      <c r="E79" s="229" t="s">
        <v>61</v>
      </c>
      <c r="F79" s="37" t="s">
        <v>19</v>
      </c>
      <c r="G79" s="229">
        <v>11.485571488</v>
      </c>
      <c r="H79" s="231">
        <v>10.97743176</v>
      </c>
      <c r="I79" s="249">
        <v>9.9</v>
      </c>
      <c r="J79" s="37" t="s">
        <v>19</v>
      </c>
      <c r="K79" s="229">
        <v>19.810800580999999</v>
      </c>
      <c r="L79" s="231">
        <v>22.911659610000001</v>
      </c>
      <c r="M79" s="231">
        <v>21.8</v>
      </c>
      <c r="N79" s="37" t="s">
        <v>19</v>
      </c>
      <c r="O79" s="229">
        <v>67.647450957000004</v>
      </c>
      <c r="P79" s="231">
        <v>65.161154273999998</v>
      </c>
      <c r="Q79" s="231">
        <v>67.3</v>
      </c>
      <c r="R79" s="37" t="s">
        <v>19</v>
      </c>
      <c r="S79" s="232">
        <v>59</v>
      </c>
      <c r="T79" s="232">
        <v>88</v>
      </c>
      <c r="U79" s="232">
        <v>101</v>
      </c>
    </row>
    <row r="80" spans="1:21">
      <c r="A80" s="233" t="s">
        <v>67</v>
      </c>
      <c r="B80" s="10" t="s">
        <v>19</v>
      </c>
      <c r="C80" s="225" t="s">
        <v>61</v>
      </c>
      <c r="D80" s="225" t="s">
        <v>61</v>
      </c>
      <c r="E80" s="225" t="s">
        <v>61</v>
      </c>
      <c r="F80" s="10" t="s">
        <v>19</v>
      </c>
      <c r="G80" s="225">
        <v>10.328337981000001</v>
      </c>
      <c r="H80" s="226">
        <v>8.9775295871999994</v>
      </c>
      <c r="I80" s="225" t="s">
        <v>61</v>
      </c>
      <c r="J80" s="10" t="s">
        <v>19</v>
      </c>
      <c r="K80" s="225">
        <v>14.480876010999999</v>
      </c>
      <c r="L80" s="226">
        <v>12.843952244</v>
      </c>
      <c r="M80" s="226" t="s">
        <v>61</v>
      </c>
      <c r="N80" s="10" t="s">
        <v>19</v>
      </c>
      <c r="O80" s="225">
        <v>74.427427735999999</v>
      </c>
      <c r="P80" s="226">
        <v>77.780284526000003</v>
      </c>
      <c r="Q80" s="226">
        <v>82.9</v>
      </c>
      <c r="R80" s="10" t="s">
        <v>19</v>
      </c>
      <c r="S80" s="227">
        <v>53</v>
      </c>
      <c r="T80" s="227">
        <v>64</v>
      </c>
      <c r="U80" s="227">
        <v>35</v>
      </c>
    </row>
    <row r="81" spans="1:21">
      <c r="A81" s="248" t="s">
        <v>15</v>
      </c>
      <c r="B81" s="37" t="s">
        <v>19</v>
      </c>
      <c r="C81" s="229" t="s">
        <v>61</v>
      </c>
      <c r="D81" s="229" t="s">
        <v>61</v>
      </c>
      <c r="E81" s="229" t="s">
        <v>61</v>
      </c>
      <c r="F81" s="37" t="s">
        <v>19</v>
      </c>
      <c r="G81" s="243" t="s">
        <v>61</v>
      </c>
      <c r="H81" s="243" t="s">
        <v>61</v>
      </c>
      <c r="I81" s="243" t="s">
        <v>61</v>
      </c>
      <c r="J81" s="37" t="s">
        <v>19</v>
      </c>
      <c r="K81" s="243" t="s">
        <v>61</v>
      </c>
      <c r="L81" s="231" t="s">
        <v>61</v>
      </c>
      <c r="M81" s="231" t="s">
        <v>61</v>
      </c>
      <c r="N81" s="37" t="s">
        <v>19</v>
      </c>
      <c r="O81" s="243">
        <v>82.266131819999998</v>
      </c>
      <c r="P81" s="231">
        <v>89.948658320000007</v>
      </c>
      <c r="Q81" s="231">
        <v>85.7</v>
      </c>
      <c r="R81" s="37" t="s">
        <v>19</v>
      </c>
      <c r="S81" s="245">
        <v>11</v>
      </c>
      <c r="T81" s="245">
        <v>14</v>
      </c>
      <c r="U81" s="245">
        <v>14</v>
      </c>
    </row>
    <row r="82" spans="1:21" ht="97.5" customHeight="1">
      <c r="A82" s="364" t="s">
        <v>107</v>
      </c>
      <c r="B82" s="364"/>
      <c r="C82" s="364"/>
      <c r="D82" s="364"/>
      <c r="E82" s="364"/>
      <c r="F82" s="364"/>
      <c r="G82" s="364"/>
      <c r="H82" s="364"/>
      <c r="I82" s="364"/>
      <c r="J82" s="364"/>
      <c r="K82" s="364"/>
      <c r="L82" s="364"/>
      <c r="M82" s="364"/>
      <c r="N82" s="364"/>
      <c r="O82" s="364"/>
      <c r="P82" s="364"/>
      <c r="Q82" s="364"/>
      <c r="R82" s="364"/>
      <c r="S82" s="364"/>
      <c r="T82" s="364"/>
      <c r="U82" s="364"/>
    </row>
  </sheetData>
  <mergeCells count="17">
    <mergeCell ref="A2:S2"/>
    <mergeCell ref="A3:A6"/>
    <mergeCell ref="B3:Q3"/>
    <mergeCell ref="R3:U3"/>
    <mergeCell ref="B4:E4"/>
    <mergeCell ref="F4:I4"/>
    <mergeCell ref="J4:M4"/>
    <mergeCell ref="N4:Q4"/>
    <mergeCell ref="R4:U4"/>
    <mergeCell ref="B6:Q6"/>
    <mergeCell ref="R6:U6"/>
    <mergeCell ref="A82:U82"/>
    <mergeCell ref="A7:U7"/>
    <mergeCell ref="A22:U22"/>
    <mergeCell ref="A37:U37"/>
    <mergeCell ref="A52:U52"/>
    <mergeCell ref="A67:U67"/>
  </mergeCells>
  <hyperlinks>
    <hyperlink ref="A1" location="Inhalt!A14" display="Zurück zum Inhalt" xr:uid="{00000000-0004-0000-0700-000000000000}"/>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A29F1-EF45-4578-8A87-B2207E3E341D}">
  <dimension ref="A1:Q29"/>
  <sheetViews>
    <sheetView showGridLines="0" zoomScaleNormal="100" zoomScalePageLayoutView="80" workbookViewId="0"/>
  </sheetViews>
  <sheetFormatPr baseColWidth="10" defaultRowHeight="12.5"/>
  <cols>
    <col min="1" max="1" width="39.36328125" customWidth="1"/>
    <col min="2" max="2" width="7.453125" customWidth="1"/>
    <col min="3" max="4" width="8.1796875" customWidth="1"/>
    <col min="5" max="6" width="7.453125" customWidth="1"/>
    <col min="7" max="7" width="8.26953125" customWidth="1"/>
    <col min="8" max="9" width="7.453125" customWidth="1"/>
    <col min="10" max="10" width="8.453125" customWidth="1"/>
    <col min="11" max="13" width="7.453125" customWidth="1"/>
    <col min="14" max="14" width="1.1796875" customWidth="1"/>
  </cols>
  <sheetData>
    <row r="1" spans="1:17" s="52" customFormat="1" ht="24" customHeight="1">
      <c r="A1" s="152" t="s">
        <v>52</v>
      </c>
    </row>
    <row r="2" spans="1:17" ht="30.75" customHeight="1">
      <c r="A2" s="300" t="s">
        <v>143</v>
      </c>
      <c r="B2" s="300"/>
      <c r="C2" s="300"/>
      <c r="D2" s="300"/>
      <c r="E2" s="300"/>
      <c r="F2" s="300"/>
      <c r="G2" s="300"/>
      <c r="H2" s="300"/>
      <c r="I2" s="300"/>
      <c r="J2" s="300"/>
      <c r="K2" s="300"/>
      <c r="L2" s="300"/>
      <c r="M2" s="300"/>
    </row>
    <row r="3" spans="1:17" ht="26.25" customHeight="1">
      <c r="A3" s="377" t="s">
        <v>128</v>
      </c>
      <c r="B3" s="368" t="s">
        <v>170</v>
      </c>
      <c r="C3" s="381"/>
      <c r="D3" s="381"/>
      <c r="E3" s="381"/>
      <c r="F3" s="381"/>
      <c r="G3" s="381"/>
      <c r="H3" s="381"/>
      <c r="I3" s="381"/>
      <c r="J3" s="381"/>
      <c r="K3" s="381"/>
      <c r="L3" s="381"/>
      <c r="M3" s="369"/>
      <c r="N3" s="378"/>
      <c r="O3" s="370" t="s">
        <v>141</v>
      </c>
      <c r="P3" s="382"/>
      <c r="Q3" s="382"/>
    </row>
    <row r="4" spans="1:17">
      <c r="A4" s="367"/>
      <c r="B4" s="383" t="s">
        <v>129</v>
      </c>
      <c r="C4" s="384"/>
      <c r="D4" s="385"/>
      <c r="E4" s="383" t="s">
        <v>54</v>
      </c>
      <c r="F4" s="384"/>
      <c r="G4" s="385"/>
      <c r="H4" s="383" t="s">
        <v>130</v>
      </c>
      <c r="I4" s="384"/>
      <c r="J4" s="385"/>
      <c r="K4" s="383" t="s">
        <v>131</v>
      </c>
      <c r="L4" s="384"/>
      <c r="M4" s="385"/>
      <c r="N4" s="379"/>
      <c r="O4" s="221">
        <v>2016</v>
      </c>
      <c r="P4" s="221">
        <v>2019</v>
      </c>
      <c r="Q4" s="221">
        <v>2022</v>
      </c>
    </row>
    <row r="5" spans="1:17">
      <c r="A5" s="367"/>
      <c r="B5" s="251">
        <v>2016</v>
      </c>
      <c r="C5" s="250">
        <v>2019</v>
      </c>
      <c r="D5" s="252">
        <v>2022</v>
      </c>
      <c r="E5" s="251">
        <v>2016</v>
      </c>
      <c r="F5" s="250">
        <v>2019</v>
      </c>
      <c r="G5" s="252">
        <v>2022</v>
      </c>
      <c r="H5" s="251">
        <v>2016</v>
      </c>
      <c r="I5" s="250">
        <v>2019</v>
      </c>
      <c r="J5" s="252">
        <v>2022</v>
      </c>
      <c r="K5" s="251">
        <v>2016</v>
      </c>
      <c r="L5" s="250">
        <v>2019</v>
      </c>
      <c r="M5" s="252">
        <v>2022</v>
      </c>
      <c r="N5" s="379"/>
      <c r="O5" s="221"/>
      <c r="P5" s="221"/>
      <c r="Q5" s="221"/>
    </row>
    <row r="6" spans="1:17">
      <c r="A6" s="358"/>
      <c r="B6" s="386" t="s">
        <v>56</v>
      </c>
      <c r="C6" s="387"/>
      <c r="D6" s="387"/>
      <c r="E6" s="387"/>
      <c r="F6" s="387"/>
      <c r="G6" s="387"/>
      <c r="H6" s="387"/>
      <c r="I6" s="387"/>
      <c r="J6" s="387"/>
      <c r="K6" s="387"/>
      <c r="L6" s="387"/>
      <c r="M6" s="388"/>
      <c r="N6" s="379"/>
      <c r="O6" s="253" t="s">
        <v>57</v>
      </c>
      <c r="P6" s="253" t="s">
        <v>57</v>
      </c>
      <c r="Q6" s="253" t="s">
        <v>57</v>
      </c>
    </row>
    <row r="7" spans="1:17" ht="23">
      <c r="A7" s="254" t="s">
        <v>132</v>
      </c>
      <c r="B7" s="255">
        <v>0.60934326337169942</v>
      </c>
      <c r="C7" s="255">
        <v>0.51232020239999998</v>
      </c>
      <c r="D7" s="255">
        <v>0.51232020239999998</v>
      </c>
      <c r="E7" s="255">
        <v>14.014895057549086</v>
      </c>
      <c r="F7" s="255">
        <v>13.101316686000001</v>
      </c>
      <c r="G7" s="255">
        <v>13.068783068783068</v>
      </c>
      <c r="H7" s="255">
        <v>21.936357481381176</v>
      </c>
      <c r="I7" s="255">
        <v>25.040849728000001</v>
      </c>
      <c r="J7" s="255">
        <v>23.8</v>
      </c>
      <c r="K7" s="255">
        <v>63.236289776574139</v>
      </c>
      <c r="L7" s="255">
        <v>61.196002888999999</v>
      </c>
      <c r="M7" s="255">
        <v>62.2</v>
      </c>
      <c r="N7" s="379"/>
      <c r="O7" s="256">
        <v>1477</v>
      </c>
      <c r="P7" s="256">
        <v>1786</v>
      </c>
      <c r="Q7" s="256">
        <v>1890</v>
      </c>
    </row>
    <row r="8" spans="1:17" ht="23">
      <c r="A8" s="246" t="s">
        <v>133</v>
      </c>
      <c r="B8" s="257" t="s">
        <v>60</v>
      </c>
      <c r="C8" s="257" t="s">
        <v>60</v>
      </c>
      <c r="D8" s="257">
        <v>0.6</v>
      </c>
      <c r="E8" s="257">
        <v>20.74468085106383</v>
      </c>
      <c r="F8" s="257">
        <v>19.600000000000001</v>
      </c>
      <c r="G8" s="257">
        <v>21.5</v>
      </c>
      <c r="H8" s="257">
        <v>29.787234042553191</v>
      </c>
      <c r="I8" s="257">
        <v>33.4</v>
      </c>
      <c r="J8" s="257">
        <v>31.8</v>
      </c>
      <c r="K8" s="257">
        <v>48.404255319148938</v>
      </c>
      <c r="L8" s="257">
        <v>46.2</v>
      </c>
      <c r="M8" s="257">
        <v>46.3</v>
      </c>
      <c r="N8" s="379"/>
      <c r="O8" s="258">
        <v>376</v>
      </c>
      <c r="P8" s="258">
        <v>583</v>
      </c>
      <c r="Q8" s="258">
        <v>702</v>
      </c>
    </row>
    <row r="9" spans="1:17">
      <c r="A9" s="233" t="s">
        <v>134</v>
      </c>
      <c r="B9" s="259" t="s">
        <v>60</v>
      </c>
      <c r="C9" s="259" t="s">
        <v>60</v>
      </c>
      <c r="D9" s="259" t="s">
        <v>60</v>
      </c>
      <c r="E9" s="259">
        <v>29.032258064516132</v>
      </c>
      <c r="F9" s="259">
        <v>28.3</v>
      </c>
      <c r="G9" s="259">
        <v>30.5</v>
      </c>
      <c r="H9" s="259">
        <v>29.032258064516132</v>
      </c>
      <c r="I9" s="259">
        <v>28.7</v>
      </c>
      <c r="J9" s="259">
        <v>23.7</v>
      </c>
      <c r="K9" s="259">
        <v>41.935483870967744</v>
      </c>
      <c r="L9" s="259">
        <v>41.4</v>
      </c>
      <c r="M9" s="259">
        <v>45.8</v>
      </c>
      <c r="N9" s="379"/>
      <c r="O9" s="260">
        <v>31</v>
      </c>
      <c r="P9" s="260">
        <v>55</v>
      </c>
      <c r="Q9" s="260">
        <v>59</v>
      </c>
    </row>
    <row r="10" spans="1:17">
      <c r="A10" s="237" t="s">
        <v>171</v>
      </c>
      <c r="B10" s="261" t="s">
        <v>60</v>
      </c>
      <c r="C10" s="261" t="s">
        <v>60</v>
      </c>
      <c r="D10" s="261">
        <v>0.4</v>
      </c>
      <c r="E10" s="261">
        <v>30.136986301369863</v>
      </c>
      <c r="F10" s="261">
        <v>23.3</v>
      </c>
      <c r="G10" s="261">
        <v>26.3</v>
      </c>
      <c r="H10" s="261">
        <v>33.561643835616437</v>
      </c>
      <c r="I10" s="261">
        <v>39</v>
      </c>
      <c r="J10" s="261">
        <v>38</v>
      </c>
      <c r="K10" s="261">
        <v>35.61643835616438</v>
      </c>
      <c r="L10" s="261">
        <v>37.200000000000003</v>
      </c>
      <c r="M10" s="261">
        <v>35</v>
      </c>
      <c r="N10" s="379"/>
      <c r="O10" s="262">
        <v>146</v>
      </c>
      <c r="P10" s="262">
        <v>226</v>
      </c>
      <c r="Q10" s="262">
        <v>274</v>
      </c>
    </row>
    <row r="11" spans="1:17" ht="13.5">
      <c r="A11" s="233" t="s">
        <v>173</v>
      </c>
      <c r="B11" s="259" t="s">
        <v>60</v>
      </c>
      <c r="C11" s="259" t="s">
        <v>60</v>
      </c>
      <c r="D11" s="259" t="s">
        <v>60</v>
      </c>
      <c r="E11" s="259">
        <v>7.0707070707070701</v>
      </c>
      <c r="F11" s="259">
        <v>9.6999999999999993</v>
      </c>
      <c r="G11" s="259">
        <v>10.1</v>
      </c>
      <c r="H11" s="259">
        <v>29.292929292929294</v>
      </c>
      <c r="I11" s="259">
        <v>23.6</v>
      </c>
      <c r="J11" s="259">
        <v>24.8</v>
      </c>
      <c r="K11" s="259">
        <v>63.636363636363633</v>
      </c>
      <c r="L11" s="259">
        <v>66.400000000000006</v>
      </c>
      <c r="M11" s="259">
        <v>65.099999999999994</v>
      </c>
      <c r="N11" s="379"/>
      <c r="O11" s="260">
        <v>99</v>
      </c>
      <c r="P11" s="260">
        <v>95</v>
      </c>
      <c r="Q11" s="260">
        <v>109</v>
      </c>
    </row>
    <row r="12" spans="1:17">
      <c r="A12" s="237" t="s">
        <v>172</v>
      </c>
      <c r="B12" s="261" t="s">
        <v>60</v>
      </c>
      <c r="C12" s="261" t="s">
        <v>60</v>
      </c>
      <c r="D12" s="263">
        <v>0.9</v>
      </c>
      <c r="E12" s="261">
        <v>12.820512820512819</v>
      </c>
      <c r="F12" s="261">
        <v>16.5</v>
      </c>
      <c r="G12" s="261">
        <v>20.399999999999999</v>
      </c>
      <c r="H12" s="261" t="s">
        <v>60</v>
      </c>
      <c r="I12" s="261">
        <v>28.1</v>
      </c>
      <c r="J12" s="261">
        <v>29.2</v>
      </c>
      <c r="K12" s="261">
        <v>74.358974358974365</v>
      </c>
      <c r="L12" s="261">
        <v>54.3</v>
      </c>
      <c r="M12" s="261">
        <v>50.4</v>
      </c>
      <c r="N12" s="379"/>
      <c r="O12" s="262">
        <v>39</v>
      </c>
      <c r="P12" s="262">
        <v>84</v>
      </c>
      <c r="Q12" s="262">
        <v>113</v>
      </c>
    </row>
    <row r="13" spans="1:17" ht="23">
      <c r="A13" s="264" t="s">
        <v>135</v>
      </c>
      <c r="B13" s="255" t="s">
        <v>60</v>
      </c>
      <c r="C13" s="255" t="s">
        <v>60</v>
      </c>
      <c r="D13" s="255" t="s">
        <v>113</v>
      </c>
      <c r="E13" s="255">
        <v>10.975609756097562</v>
      </c>
      <c r="F13" s="255">
        <v>8.1999999999999993</v>
      </c>
      <c r="G13" s="255">
        <v>7.5</v>
      </c>
      <c r="H13" s="255">
        <v>23.170731707317074</v>
      </c>
      <c r="I13" s="255">
        <v>28.1</v>
      </c>
      <c r="J13" s="255">
        <v>24.5</v>
      </c>
      <c r="K13" s="255">
        <v>64.634146341463421</v>
      </c>
      <c r="L13" s="255">
        <v>63.1</v>
      </c>
      <c r="M13" s="255">
        <v>67.5</v>
      </c>
      <c r="N13" s="379"/>
      <c r="O13" s="256">
        <v>82</v>
      </c>
      <c r="P13" s="256">
        <v>132</v>
      </c>
      <c r="Q13" s="256">
        <v>200</v>
      </c>
    </row>
    <row r="14" spans="1:17">
      <c r="A14" s="237" t="s">
        <v>171</v>
      </c>
      <c r="B14" s="261" t="s">
        <v>60</v>
      </c>
      <c r="C14" s="261" t="s">
        <v>60</v>
      </c>
      <c r="D14" s="261" t="s">
        <v>60</v>
      </c>
      <c r="E14" s="261">
        <v>17.857142857142858</v>
      </c>
      <c r="F14" s="261">
        <v>10.8</v>
      </c>
      <c r="G14" s="261">
        <v>11.7</v>
      </c>
      <c r="H14" s="261">
        <v>35.714285714285715</v>
      </c>
      <c r="I14" s="261">
        <v>36.6</v>
      </c>
      <c r="J14" s="261">
        <v>35.1</v>
      </c>
      <c r="K14" s="261">
        <v>46.428571428571431</v>
      </c>
      <c r="L14" s="261">
        <v>52.3</v>
      </c>
      <c r="M14" s="261">
        <v>53.2</v>
      </c>
      <c r="N14" s="379"/>
      <c r="O14" s="262">
        <v>28</v>
      </c>
      <c r="P14" s="262">
        <v>48</v>
      </c>
      <c r="Q14" s="262">
        <v>77</v>
      </c>
    </row>
    <row r="15" spans="1:17" ht="13.5">
      <c r="A15" s="233" t="s">
        <v>173</v>
      </c>
      <c r="B15" s="259" t="s">
        <v>60</v>
      </c>
      <c r="C15" s="259" t="s">
        <v>60</v>
      </c>
      <c r="D15" s="259" t="s">
        <v>60</v>
      </c>
      <c r="E15" s="259" t="s">
        <v>60</v>
      </c>
      <c r="F15" s="259" t="s">
        <v>60</v>
      </c>
      <c r="G15" s="259" t="s">
        <v>60</v>
      </c>
      <c r="H15" s="259">
        <v>15.384615384615385</v>
      </c>
      <c r="I15" s="259">
        <v>18.7</v>
      </c>
      <c r="J15" s="259">
        <v>16.399999999999999</v>
      </c>
      <c r="K15" s="259">
        <v>79.487179487179489</v>
      </c>
      <c r="L15" s="259">
        <v>76.2</v>
      </c>
      <c r="M15" s="259">
        <v>80.599999999999994</v>
      </c>
      <c r="N15" s="379"/>
      <c r="O15" s="260">
        <v>39</v>
      </c>
      <c r="P15" s="260">
        <v>45</v>
      </c>
      <c r="Q15" s="260">
        <v>67</v>
      </c>
    </row>
    <row r="16" spans="1:17">
      <c r="A16" s="265" t="s">
        <v>136</v>
      </c>
      <c r="B16" s="261" t="s">
        <v>60</v>
      </c>
      <c r="C16" s="261" t="s">
        <v>60</v>
      </c>
      <c r="D16" s="261" t="s">
        <v>60</v>
      </c>
      <c r="E16" s="261">
        <v>18.784530386740332</v>
      </c>
      <c r="F16" s="261">
        <v>19.600000000000001</v>
      </c>
      <c r="G16" s="263">
        <v>16</v>
      </c>
      <c r="H16" s="261">
        <v>28.176795580110497</v>
      </c>
      <c r="I16" s="261">
        <v>33.4</v>
      </c>
      <c r="J16" s="261">
        <v>34</v>
      </c>
      <c r="K16" s="261">
        <v>52.486187845303867</v>
      </c>
      <c r="L16" s="261">
        <v>46.4</v>
      </c>
      <c r="M16" s="261">
        <v>48</v>
      </c>
      <c r="N16" s="379"/>
      <c r="O16" s="262">
        <v>181</v>
      </c>
      <c r="P16" s="262">
        <v>136</v>
      </c>
      <c r="Q16" s="262">
        <v>50</v>
      </c>
    </row>
    <row r="17" spans="1:17">
      <c r="A17" s="233" t="s">
        <v>171</v>
      </c>
      <c r="B17" s="259" t="s">
        <v>60</v>
      </c>
      <c r="C17" s="259" t="s">
        <v>60</v>
      </c>
      <c r="D17" s="259" t="s">
        <v>60</v>
      </c>
      <c r="E17" s="259">
        <v>27.142857142857142</v>
      </c>
      <c r="F17" s="259">
        <v>25.5</v>
      </c>
      <c r="G17" s="259" t="s">
        <v>60</v>
      </c>
      <c r="H17" s="259">
        <v>35.714285714285715</v>
      </c>
      <c r="I17" s="259">
        <v>42.1</v>
      </c>
      <c r="J17" s="259">
        <v>52.6</v>
      </c>
      <c r="K17" s="259">
        <v>35.714285714285715</v>
      </c>
      <c r="L17" s="259">
        <v>32</v>
      </c>
      <c r="M17" s="259" t="s">
        <v>60</v>
      </c>
      <c r="N17" s="379"/>
      <c r="O17" s="260">
        <v>70</v>
      </c>
      <c r="P17" s="260">
        <v>55</v>
      </c>
      <c r="Q17" s="260">
        <v>23</v>
      </c>
    </row>
    <row r="18" spans="1:17" ht="13.5">
      <c r="A18" s="237" t="s">
        <v>173</v>
      </c>
      <c r="B18" s="261" t="s">
        <v>60</v>
      </c>
      <c r="C18" s="261" t="s">
        <v>60</v>
      </c>
      <c r="D18" s="261" t="s">
        <v>60</v>
      </c>
      <c r="E18" s="261">
        <v>8.695652173913043</v>
      </c>
      <c r="F18" s="261" t="s">
        <v>60</v>
      </c>
      <c r="G18" s="261" t="s">
        <v>60</v>
      </c>
      <c r="H18" s="261">
        <v>21.739130434782609</v>
      </c>
      <c r="I18" s="261">
        <v>25.7</v>
      </c>
      <c r="J18" s="261" t="s">
        <v>60</v>
      </c>
      <c r="K18" s="261">
        <v>69.565217391304344</v>
      </c>
      <c r="L18" s="261">
        <v>65.8</v>
      </c>
      <c r="M18" s="261" t="s">
        <v>60</v>
      </c>
      <c r="N18" s="379"/>
      <c r="O18" s="262">
        <v>69</v>
      </c>
      <c r="P18" s="262">
        <v>38</v>
      </c>
      <c r="Q18" s="262">
        <v>10</v>
      </c>
    </row>
    <row r="19" spans="1:17">
      <c r="A19" s="233" t="s">
        <v>172</v>
      </c>
      <c r="B19" s="255" t="s">
        <v>60</v>
      </c>
      <c r="C19" s="255" t="s">
        <v>60</v>
      </c>
      <c r="D19" s="255" t="s">
        <v>60</v>
      </c>
      <c r="E19" s="259" t="s">
        <v>60</v>
      </c>
      <c r="F19" s="259" t="s">
        <v>60</v>
      </c>
      <c r="G19" s="259" t="s">
        <v>60</v>
      </c>
      <c r="H19" s="259" t="s">
        <v>60</v>
      </c>
      <c r="I19" s="259" t="s">
        <v>60</v>
      </c>
      <c r="J19" s="259" t="s">
        <v>60</v>
      </c>
      <c r="K19" s="259">
        <v>76.923076923076934</v>
      </c>
      <c r="L19" s="259">
        <v>53.6</v>
      </c>
      <c r="M19" s="259" t="s">
        <v>60</v>
      </c>
      <c r="N19" s="379"/>
      <c r="O19" s="260">
        <v>13</v>
      </c>
      <c r="P19" s="260">
        <v>13</v>
      </c>
      <c r="Q19" s="260" t="s">
        <v>61</v>
      </c>
    </row>
    <row r="20" spans="1:17" ht="23">
      <c r="A20" s="266" t="s">
        <v>137</v>
      </c>
      <c r="B20" s="257" t="s">
        <v>60</v>
      </c>
      <c r="C20" s="257" t="s">
        <v>60</v>
      </c>
      <c r="D20" s="257">
        <v>0.4</v>
      </c>
      <c r="E20" s="257">
        <v>8.9514066496163682</v>
      </c>
      <c r="F20" s="257">
        <v>8.3000000000000007</v>
      </c>
      <c r="G20" s="257">
        <v>7.2</v>
      </c>
      <c r="H20" s="257">
        <v>14.450127877237851</v>
      </c>
      <c r="I20" s="257">
        <v>16.7</v>
      </c>
      <c r="J20" s="257">
        <v>16.100000000000001</v>
      </c>
      <c r="K20" s="257">
        <v>75.959079283887462</v>
      </c>
      <c r="L20" s="257">
        <v>74.400000000000006</v>
      </c>
      <c r="M20" s="257">
        <v>76.2</v>
      </c>
      <c r="N20" s="379"/>
      <c r="O20" s="258">
        <v>782</v>
      </c>
      <c r="P20" s="258">
        <v>896</v>
      </c>
      <c r="Q20" s="258">
        <v>906</v>
      </c>
    </row>
    <row r="21" spans="1:17">
      <c r="A21" s="233" t="s">
        <v>174</v>
      </c>
      <c r="B21" s="259" t="s">
        <v>60</v>
      </c>
      <c r="C21" s="259" t="s">
        <v>60</v>
      </c>
      <c r="D21" s="259">
        <v>0.4</v>
      </c>
      <c r="E21" s="259">
        <v>13.26530612244898</v>
      </c>
      <c r="F21" s="259">
        <v>5.9</v>
      </c>
      <c r="G21" s="259">
        <v>4.9000000000000004</v>
      </c>
      <c r="H21" s="259">
        <v>20.408163265306122</v>
      </c>
      <c r="I21" s="259">
        <v>12.3</v>
      </c>
      <c r="J21" s="259">
        <v>9.9</v>
      </c>
      <c r="K21" s="259">
        <v>65.306122448979593</v>
      </c>
      <c r="L21" s="259">
        <v>81.099999999999994</v>
      </c>
      <c r="M21" s="259">
        <v>84.8</v>
      </c>
      <c r="N21" s="379"/>
      <c r="O21" s="260">
        <v>98</v>
      </c>
      <c r="P21" s="260">
        <v>246</v>
      </c>
      <c r="Q21" s="260">
        <v>223</v>
      </c>
    </row>
    <row r="22" spans="1:17">
      <c r="A22" s="237" t="s">
        <v>138</v>
      </c>
      <c r="B22" s="261" t="s">
        <v>60</v>
      </c>
      <c r="C22" s="261" t="s">
        <v>60</v>
      </c>
      <c r="D22" s="261" t="s">
        <v>113</v>
      </c>
      <c r="E22" s="261" t="s">
        <v>60</v>
      </c>
      <c r="F22" s="261" t="s">
        <v>60</v>
      </c>
      <c r="G22" s="261">
        <v>2.4</v>
      </c>
      <c r="H22" s="261">
        <v>3.8961038961038961</v>
      </c>
      <c r="I22" s="261">
        <v>4.5</v>
      </c>
      <c r="J22" s="261">
        <v>4.2</v>
      </c>
      <c r="K22" s="261">
        <v>94.155844155844164</v>
      </c>
      <c r="L22" s="261">
        <v>92.6</v>
      </c>
      <c r="M22" s="261">
        <v>93.4</v>
      </c>
      <c r="N22" s="379"/>
      <c r="O22" s="262">
        <v>154</v>
      </c>
      <c r="P22" s="262">
        <v>167</v>
      </c>
      <c r="Q22" s="262">
        <v>166</v>
      </c>
    </row>
    <row r="23" spans="1:17">
      <c r="A23" s="233" t="s">
        <v>171</v>
      </c>
      <c r="B23" s="259" t="s">
        <v>60</v>
      </c>
      <c r="C23" s="259" t="s">
        <v>60</v>
      </c>
      <c r="D23" s="267">
        <v>0.5</v>
      </c>
      <c r="E23" s="259">
        <v>15.789473684210526</v>
      </c>
      <c r="F23" s="259">
        <v>12.4</v>
      </c>
      <c r="G23" s="259">
        <v>11.3</v>
      </c>
      <c r="H23" s="259">
        <v>23.976608187134502</v>
      </c>
      <c r="I23" s="259">
        <v>26.2</v>
      </c>
      <c r="J23" s="259">
        <v>25.6</v>
      </c>
      <c r="K23" s="259">
        <v>59.649122807017541</v>
      </c>
      <c r="L23" s="259">
        <v>60.6</v>
      </c>
      <c r="M23" s="259">
        <v>63.1</v>
      </c>
      <c r="N23" s="379"/>
      <c r="O23" s="260">
        <v>171</v>
      </c>
      <c r="P23" s="260">
        <v>202</v>
      </c>
      <c r="Q23" s="260">
        <v>203</v>
      </c>
    </row>
    <row r="24" spans="1:17">
      <c r="A24" s="237" t="s">
        <v>172</v>
      </c>
      <c r="B24" s="261" t="s">
        <v>60</v>
      </c>
      <c r="C24" s="261" t="s">
        <v>60</v>
      </c>
      <c r="D24" s="261" t="s">
        <v>60</v>
      </c>
      <c r="E24" s="261" t="s">
        <v>60</v>
      </c>
      <c r="F24" s="261">
        <v>11.1</v>
      </c>
      <c r="G24" s="261">
        <v>11.8</v>
      </c>
      <c r="H24" s="261">
        <v>18.181818181818183</v>
      </c>
      <c r="I24" s="261">
        <v>18</v>
      </c>
      <c r="J24" s="261">
        <v>19.100000000000001</v>
      </c>
      <c r="K24" s="261">
        <v>66.666666666666657</v>
      </c>
      <c r="L24" s="261">
        <v>70.099999999999994</v>
      </c>
      <c r="M24" s="261">
        <v>69.099999999999994</v>
      </c>
      <c r="N24" s="379"/>
      <c r="O24" s="262">
        <v>33</v>
      </c>
      <c r="P24" s="262">
        <v>65</v>
      </c>
      <c r="Q24" s="262">
        <v>68</v>
      </c>
    </row>
    <row r="25" spans="1:17" ht="13.5">
      <c r="A25" s="233" t="s">
        <v>175</v>
      </c>
      <c r="B25" s="259" t="s">
        <v>60</v>
      </c>
      <c r="C25" s="259" t="s">
        <v>60</v>
      </c>
      <c r="D25" s="267">
        <v>0.7</v>
      </c>
      <c r="E25" s="259">
        <v>8</v>
      </c>
      <c r="F25" s="259">
        <v>6.9</v>
      </c>
      <c r="G25" s="259">
        <v>6.5</v>
      </c>
      <c r="H25" s="259">
        <v>10.666666666666668</v>
      </c>
      <c r="I25" s="259">
        <v>16.7</v>
      </c>
      <c r="J25" s="259">
        <v>15.8</v>
      </c>
      <c r="K25" s="259">
        <v>81.333333333333329</v>
      </c>
      <c r="L25" s="259">
        <v>75.599999999999994</v>
      </c>
      <c r="M25" s="259">
        <v>77.7</v>
      </c>
      <c r="N25" s="379"/>
      <c r="O25" s="260">
        <v>75</v>
      </c>
      <c r="P25" s="260">
        <v>124</v>
      </c>
      <c r="Q25" s="260">
        <v>139</v>
      </c>
    </row>
    <row r="26" spans="1:17" ht="13.5">
      <c r="A26" s="237" t="s">
        <v>173</v>
      </c>
      <c r="B26" s="261" t="s">
        <v>60</v>
      </c>
      <c r="C26" s="261" t="s">
        <v>60</v>
      </c>
      <c r="D26" s="261" t="s">
        <v>60</v>
      </c>
      <c r="E26" s="261">
        <v>6.8702290076335881</v>
      </c>
      <c r="F26" s="261">
        <v>5.8</v>
      </c>
      <c r="G26" s="261">
        <v>4.4000000000000004</v>
      </c>
      <c r="H26" s="261">
        <v>12.213740458015266</v>
      </c>
      <c r="I26" s="261">
        <v>14.7</v>
      </c>
      <c r="J26" s="261">
        <v>17</v>
      </c>
      <c r="K26" s="261">
        <v>80.916030534351151</v>
      </c>
      <c r="L26" s="261">
        <v>78.7</v>
      </c>
      <c r="M26" s="261">
        <v>77.8</v>
      </c>
      <c r="N26" s="379"/>
      <c r="O26" s="262">
        <v>131</v>
      </c>
      <c r="P26" s="262">
        <v>128</v>
      </c>
      <c r="Q26" s="262">
        <v>135</v>
      </c>
    </row>
    <row r="27" spans="1:17">
      <c r="A27" s="233" t="s">
        <v>139</v>
      </c>
      <c r="B27" s="259" t="s">
        <v>60</v>
      </c>
      <c r="C27" s="259" t="s">
        <v>60</v>
      </c>
      <c r="D27" s="259" t="s">
        <v>60</v>
      </c>
      <c r="E27" s="259" t="s">
        <v>60</v>
      </c>
      <c r="F27" s="259" t="s">
        <v>60</v>
      </c>
      <c r="G27" s="267">
        <v>2.2000000000000002</v>
      </c>
      <c r="H27" s="259" t="s">
        <v>60</v>
      </c>
      <c r="I27" s="259" t="s">
        <v>60</v>
      </c>
      <c r="J27" s="267">
        <v>3.3</v>
      </c>
      <c r="K27" s="259">
        <v>94.366197183098592</v>
      </c>
      <c r="L27" s="259">
        <v>92.5</v>
      </c>
      <c r="M27" s="259">
        <v>94.6</v>
      </c>
      <c r="N27" s="379"/>
      <c r="O27" s="260">
        <v>71</v>
      </c>
      <c r="P27" s="260">
        <v>88</v>
      </c>
      <c r="Q27" s="260">
        <v>92</v>
      </c>
    </row>
    <row r="28" spans="1:17">
      <c r="A28" s="248" t="s">
        <v>176</v>
      </c>
      <c r="B28" s="268" t="s">
        <v>60</v>
      </c>
      <c r="C28" s="268" t="s">
        <v>60</v>
      </c>
      <c r="D28" s="268" t="s">
        <v>60</v>
      </c>
      <c r="E28" s="268" t="s">
        <v>60</v>
      </c>
      <c r="F28" s="268" t="s">
        <v>60</v>
      </c>
      <c r="G28" s="268" t="s">
        <v>60</v>
      </c>
      <c r="H28" s="268">
        <v>31.03448275862069</v>
      </c>
      <c r="I28" s="268">
        <v>24.8</v>
      </c>
      <c r="J28" s="263">
        <v>19.2</v>
      </c>
      <c r="K28" s="268">
        <v>51.724137931034484</v>
      </c>
      <c r="L28" s="268">
        <v>59</v>
      </c>
      <c r="M28" s="268">
        <v>65.400000000000006</v>
      </c>
      <c r="N28" s="380"/>
      <c r="O28" s="269">
        <v>29</v>
      </c>
      <c r="P28" s="269">
        <v>26</v>
      </c>
      <c r="Q28" s="269">
        <v>26</v>
      </c>
    </row>
    <row r="29" spans="1:17" ht="94.5" customHeight="1">
      <c r="A29" s="364" t="s">
        <v>140</v>
      </c>
      <c r="B29" s="364"/>
      <c r="C29" s="364"/>
      <c r="D29" s="364"/>
      <c r="E29" s="364"/>
      <c r="F29" s="364"/>
      <c r="G29" s="364"/>
      <c r="H29" s="364"/>
      <c r="I29" s="364"/>
      <c r="J29" s="364"/>
      <c r="K29" s="364"/>
      <c r="L29" s="364"/>
      <c r="M29" s="364"/>
      <c r="N29" s="364"/>
      <c r="O29" s="364"/>
      <c r="P29" s="364"/>
      <c r="Q29" s="364"/>
    </row>
  </sheetData>
  <mergeCells count="11">
    <mergeCell ref="A2:M2"/>
    <mergeCell ref="A3:A6"/>
    <mergeCell ref="N3:N28"/>
    <mergeCell ref="B3:M3"/>
    <mergeCell ref="A29:Q29"/>
    <mergeCell ref="O3:Q3"/>
    <mergeCell ref="B4:D4"/>
    <mergeCell ref="B6:M6"/>
    <mergeCell ref="E4:G4"/>
    <mergeCell ref="H4:J4"/>
    <mergeCell ref="K4:M4"/>
  </mergeCells>
  <hyperlinks>
    <hyperlink ref="A1" location="Inhalt!A15" display="Zurück zum Inhalt" xr:uid="{E2CC70E0-043B-47C5-BEE7-C2E3BEA2E74A}"/>
  </hyperlinks>
  <pageMargins left="0.70866141732283472" right="0.70866141732283472" top="0.78740157480314965" bottom="0.78740157480314965" header="0.31496062992125984" footer="0.31496062992125984"/>
  <pageSetup paperSize="9" orientation="portrait" r:id="rId1"/>
  <headerFooter>
    <oddHeader>&amp;CBildung in Deutschland 2024 - Tabellen F5</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Inhalt</vt:lpstr>
      <vt:lpstr>Tab. F5-1web</vt:lpstr>
      <vt:lpstr>Tab. F5-2web</vt:lpstr>
      <vt:lpstr>Tab. F5-3web</vt:lpstr>
      <vt:lpstr>Tab. F5-4web</vt:lpstr>
      <vt:lpstr>Tab. F5-5web</vt:lpstr>
      <vt:lpstr>Tab. F5-6web</vt:lpstr>
      <vt:lpstr>Tab. F5-7web</vt:lpstr>
      <vt:lpstr>Tab. F5-8web</vt:lpstr>
    </vt:vector>
  </TitlesOfParts>
  <Company>HIS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Kerst, Christian</dc:creator>
  <cp:lastModifiedBy>Kerst, Christian</cp:lastModifiedBy>
  <dcterms:created xsi:type="dcterms:W3CDTF">2022-01-11T16:28:30Z</dcterms:created>
  <dcterms:modified xsi:type="dcterms:W3CDTF">2024-06-07T15:57:45Z</dcterms:modified>
</cp:coreProperties>
</file>